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Kantor\PERENCANAAN\Kiriman Grup\Data PPID Perencanaan Tahun 2026\Ringkasan Program &amp; Kegiatan\"/>
    </mc:Choice>
  </mc:AlternateContent>
  <xr:revisionPtr revIDLastSave="0" documentId="13_ncr:1_{4E22A05F-AF5B-409E-8AE6-6F03A09C14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ingkasan Program" sheetId="1" r:id="rId1"/>
    <sheet name="Sheet1 (2)" sheetId="2" state="hidden" r:id="rId2"/>
  </sheets>
  <definedNames>
    <definedName name="NILAI">#REF!</definedName>
    <definedName name="_xlnm.Print_Area" localSheetId="0">'Ringkasan Program'!$A$1:$J$89</definedName>
    <definedName name="_xlnm.Print_Titles" localSheetId="0">'Ringkasan Program'!$4:$9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" i="1" l="1"/>
  <c r="I87" i="1"/>
  <c r="I86" i="1"/>
  <c r="I84" i="1"/>
  <c r="I85" i="1"/>
  <c r="I83" i="1"/>
  <c r="I80" i="1"/>
  <c r="I81" i="1"/>
  <c r="I77" i="1"/>
  <c r="I78" i="1"/>
  <c r="I76" i="1"/>
  <c r="I74" i="1"/>
  <c r="I75" i="1"/>
  <c r="I73" i="1"/>
  <c r="I72" i="1"/>
  <c r="I70" i="1"/>
  <c r="I65" i="1"/>
  <c r="I66" i="1"/>
  <c r="I67" i="1"/>
  <c r="I68" i="1"/>
  <c r="I69" i="1"/>
  <c r="I64" i="1"/>
  <c r="I63" i="1"/>
  <c r="I61" i="1"/>
  <c r="I62" i="1"/>
  <c r="I59" i="1"/>
  <c r="I55" i="1"/>
  <c r="I54" i="1"/>
  <c r="I52" i="1"/>
  <c r="I53" i="1"/>
  <c r="I50" i="1"/>
  <c r="I51" i="1"/>
  <c r="I49" i="1"/>
  <c r="I48" i="1"/>
  <c r="I47" i="1"/>
  <c r="I43" i="1"/>
  <c r="I39" i="1"/>
  <c r="I40" i="1"/>
  <c r="I38" i="1"/>
  <c r="I37" i="1"/>
  <c r="I36" i="1"/>
  <c r="I35" i="1"/>
  <c r="I34" i="1"/>
  <c r="I26" i="1"/>
  <c r="I27" i="1"/>
  <c r="I28" i="1"/>
  <c r="I29" i="1"/>
  <c r="I25" i="1"/>
  <c r="I24" i="1"/>
  <c r="I22" i="1"/>
  <c r="I23" i="1"/>
  <c r="I21" i="1"/>
  <c r="I20" i="1"/>
  <c r="I19" i="1"/>
  <c r="I18" i="1" l="1"/>
  <c r="I17" i="1"/>
  <c r="I15" i="1"/>
  <c r="I16" i="1"/>
  <c r="I14" i="1"/>
  <c r="I11" i="1"/>
  <c r="I13" i="1"/>
  <c r="I10" i="1" l="1"/>
  <c r="G79" i="1"/>
  <c r="I79" i="1" s="1"/>
  <c r="G41" i="1" l="1"/>
  <c r="I41" i="1" s="1"/>
  <c r="G88" i="1"/>
  <c r="I88" i="1" s="1"/>
  <c r="G82" i="1"/>
  <c r="I82" i="1" s="1"/>
  <c r="G71" i="1"/>
  <c r="I71" i="1" s="1"/>
  <c r="G60" i="1" l="1"/>
  <c r="G58" i="1"/>
  <c r="G57" i="1"/>
  <c r="I57" i="1" s="1"/>
  <c r="G56" i="1"/>
  <c r="I56" i="1" s="1"/>
  <c r="G46" i="1"/>
  <c r="I46" i="1" s="1"/>
  <c r="G45" i="1"/>
  <c r="I45" i="1" s="1"/>
  <c r="G44" i="1"/>
  <c r="I44" i="1" s="1"/>
  <c r="G42" i="1"/>
  <c r="I42" i="1" s="1"/>
  <c r="G12" i="1"/>
  <c r="I12" i="1" s="1"/>
  <c r="E60" i="1" l="1"/>
  <c r="I60" i="1" s="1"/>
  <c r="E58" i="1"/>
  <c r="I58" i="1" s="1"/>
  <c r="H31" i="1" l="1"/>
  <c r="H30" i="1"/>
  <c r="I32" i="1" l="1"/>
  <c r="I33" i="1" s="1"/>
  <c r="AB52" i="2" l="1"/>
  <c r="AD53" i="2" s="1"/>
  <c r="AG38" i="2"/>
  <c r="AE38" i="2"/>
  <c r="AB38" i="2"/>
  <c r="AD38" i="2" s="1"/>
  <c r="Z38" i="2"/>
  <c r="AC38" i="2" s="1"/>
  <c r="AG37" i="2"/>
  <c r="AE37" i="2"/>
  <c r="AB37" i="2"/>
  <c r="AD37" i="2" s="1"/>
  <c r="Z37" i="2"/>
  <c r="AC37" i="2" s="1"/>
  <c r="AG36" i="2"/>
  <c r="AE36" i="2"/>
  <c r="AB36" i="2"/>
  <c r="AD36" i="2" s="1"/>
  <c r="Z36" i="2"/>
  <c r="AC36" i="2" s="1"/>
  <c r="P35" i="2"/>
  <c r="AG35" i="2" s="1"/>
  <c r="AG32" i="2"/>
  <c r="AE32" i="2"/>
  <c r="AB32" i="2"/>
  <c r="AD32" i="2" s="1"/>
  <c r="Z32" i="2"/>
  <c r="AC32" i="2" s="1"/>
  <c r="AG31" i="2"/>
  <c r="AE31" i="2"/>
  <c r="AB31" i="2"/>
  <c r="AD31" i="2" s="1"/>
  <c r="Z31" i="2"/>
  <c r="AC31" i="2" s="1"/>
  <c r="AG30" i="2"/>
  <c r="AE30" i="2"/>
  <c r="AB30" i="2"/>
  <c r="AD30" i="2" s="1"/>
  <c r="Z30" i="2"/>
  <c r="AC30" i="2" s="1"/>
  <c r="AG29" i="2"/>
  <c r="AB29" i="2"/>
  <c r="AD29" i="2" s="1"/>
  <c r="Z29" i="2"/>
  <c r="AG26" i="2"/>
  <c r="AE26" i="2"/>
  <c r="AB26" i="2"/>
  <c r="AD26" i="2" s="1"/>
  <c r="Z26" i="2"/>
  <c r="AC26" i="2" s="1"/>
  <c r="AG25" i="2"/>
  <c r="AE25" i="2"/>
  <c r="AB25" i="2"/>
  <c r="AD25" i="2" s="1"/>
  <c r="Z25" i="2"/>
  <c r="AC25" i="2" s="1"/>
  <c r="AG24" i="2"/>
  <c r="AE24" i="2"/>
  <c r="AB24" i="2"/>
  <c r="AD24" i="2" s="1"/>
  <c r="Z24" i="2"/>
  <c r="AC24" i="2" s="1"/>
  <c r="AG23" i="2"/>
  <c r="AE23" i="2"/>
  <c r="AB23" i="2"/>
  <c r="AD23" i="2" s="1"/>
  <c r="Z23" i="2"/>
  <c r="AC23" i="2" s="1"/>
  <c r="AG22" i="2"/>
  <c r="AE22" i="2"/>
  <c r="AB22" i="2"/>
  <c r="AD22" i="2" s="1"/>
  <c r="Z22" i="2"/>
  <c r="AC22" i="2" s="1"/>
  <c r="AG21" i="2"/>
  <c r="AE21" i="2"/>
  <c r="AB21" i="2"/>
  <c r="AD21" i="2" s="1"/>
  <c r="Z21" i="2"/>
  <c r="AC21" i="2" s="1"/>
  <c r="AG20" i="2"/>
  <c r="AE20" i="2"/>
  <c r="AB20" i="2"/>
  <c r="AD20" i="2" s="1"/>
  <c r="Z20" i="2"/>
  <c r="AC20" i="2" s="1"/>
  <c r="AG19" i="2"/>
  <c r="AB19" i="2"/>
  <c r="AD19" i="2" s="1"/>
  <c r="Z19" i="2"/>
  <c r="AG16" i="2"/>
  <c r="AB16" i="2"/>
  <c r="AD16" i="2" s="1"/>
  <c r="Z16" i="2"/>
  <c r="AC16" i="2" s="1"/>
  <c r="AG15" i="2"/>
  <c r="AB15" i="2"/>
  <c r="Z15" i="2"/>
  <c r="AG12" i="2"/>
  <c r="AB12" i="2"/>
  <c r="AD12" i="2" s="1"/>
  <c r="Z12" i="2"/>
  <c r="AC12" i="2" s="1"/>
  <c r="AG11" i="2"/>
  <c r="AB11" i="2"/>
  <c r="Z11" i="2"/>
  <c r="N35" i="2" l="1"/>
  <c r="Z35" i="2" s="1"/>
  <c r="AB35" i="2"/>
  <c r="AD35" i="2" s="1"/>
</calcChain>
</file>

<file path=xl/sharedStrings.xml><?xml version="1.0" encoding="utf-8"?>
<sst xmlns="http://schemas.openxmlformats.org/spreadsheetml/2006/main" count="782" uniqueCount="357">
  <si>
    <t>No</t>
  </si>
  <si>
    <t>Sasaran</t>
  </si>
  <si>
    <t>Program / Kegiatan/ Sub Kegiatan</t>
  </si>
  <si>
    <t>Realisasi Capaian Kinerja Perangkat Daerah Provinsi Sampai Dengan Tahun Lalu (2020)</t>
  </si>
  <si>
    <t>I</t>
  </si>
  <si>
    <t>II</t>
  </si>
  <si>
    <t>III</t>
  </si>
  <si>
    <t>IV</t>
  </si>
  <si>
    <t>Realisasi Capaian Kinerja dan Anggaran Renja SKPD 2021 yang dievaluasi</t>
  </si>
  <si>
    <t>Tingkat Capain Kinerja dan Realisasi Anggaran Renstra Perangkat Daerah Provinsi s/d tahun 2021</t>
  </si>
  <si>
    <t>Unit Penanggung Jawab</t>
  </si>
  <si>
    <t>K</t>
  </si>
  <si>
    <t>Rp (%)</t>
  </si>
  <si>
    <t>Pemprov. Kalsel dan Kabupaten/Kota Se Kalsel</t>
  </si>
  <si>
    <t>%</t>
  </si>
  <si>
    <t>19 , 82</t>
  </si>
  <si>
    <t>X.XX.01.1.02 Administrasi Keuangan Perangkat Daerah</t>
  </si>
  <si>
    <t>Dokumen Penyediaan Administrasi Pelaksanaan Tugas ASN</t>
  </si>
  <si>
    <t>Dokumen</t>
  </si>
  <si>
    <t>23 , 5</t>
  </si>
  <si>
    <t>X.XX.01.1.05 Administrasi Kepegawaian Perangkat Daerah</t>
  </si>
  <si>
    <t>Dokumen Peningkatan Kapasitas dan Kualitas Sumber Daya Aparatur</t>
  </si>
  <si>
    <t>SR</t>
  </si>
  <si>
    <t>22 , 73</t>
  </si>
  <si>
    <t>X.XX.01.1.05.09 Pendidikan dan Pelatihan Pegawai Berdasarkan Tugas dan Fungsi</t>
  </si>
  <si>
    <t>X.XX.01.1.06 Administrasi Umum Perangkat Daerah</t>
  </si>
  <si>
    <t>Administrasi Umum Perangkat Daerah</t>
  </si>
  <si>
    <t>24 , 96</t>
  </si>
  <si>
    <t>21 , 59</t>
  </si>
  <si>
    <t>X.XX.01.1.06.02 Penyediaan Peralatan dan Perlengkapan Kantor</t>
  </si>
  <si>
    <t>Penyediaan Peralatan dan Perlengkapan Kantor</t>
  </si>
  <si>
    <t>17 , 39</t>
  </si>
  <si>
    <t>X.XX.01.1.06.04 Penyediaan Bahan Logistik Kantor</t>
  </si>
  <si>
    <t>Penyediaan Bahan Logistik Kantor</t>
  </si>
  <si>
    <t>22 , 39</t>
  </si>
  <si>
    <t>X.XX.01.1.06.05 Penyediaan Barang Cetakan dan Penggandaan</t>
  </si>
  <si>
    <t>Penyediaan Barang Cetakan dan Penggandaan</t>
  </si>
  <si>
    <t>23 , 24</t>
  </si>
  <si>
    <t>X.XX.01.1.06.06 Penyediaan Bahan Bacaan dan Peraturan Perundangundangan</t>
  </si>
  <si>
    <t>Penyediaan Bahan Bacaan dan Peraturan Perundang-undangan</t>
  </si>
  <si>
    <t>Terselenggaranya Rapat Koordinasi dan Konsultasi SKPD</t>
  </si>
  <si>
    <t>31 , 96</t>
  </si>
  <si>
    <t>Tersedianya Sistem Pemerintahan Berbasis Elektronik pada SKPD</t>
  </si>
  <si>
    <t>Penyediaan Jasa Penunjang Urusan Pemerintahan Daerah</t>
  </si>
  <si>
    <t>Predikat Kinerja Sub Kegiatan 93.736.849</t>
  </si>
  <si>
    <t>15 , 32</t>
  </si>
  <si>
    <t>Tersedianya Jasa Komunikasi, Sumber Daya Air Listrik</t>
  </si>
  <si>
    <t>18 , 26</t>
  </si>
  <si>
    <t>X.XX.01.1.08.01 Penyediaan Jasa Surat Menyurat</t>
  </si>
  <si>
    <t>Tersedianya Penyediaan Jasa Surat Menyurat</t>
  </si>
  <si>
    <t>23 , 04</t>
  </si>
  <si>
    <t>X.XX.01.1.08.04 Penyediaan Jasa Pelayanan Umum Kantor</t>
  </si>
  <si>
    <t>Tersedianya Penyediaan Jasa Pelayanan Umum Kantor</t>
  </si>
  <si>
    <t>14 , 49</t>
  </si>
  <si>
    <t>46 , 01</t>
  </si>
  <si>
    <t>53 , 25</t>
  </si>
  <si>
    <t>Dokumen Pemeliharaan /Rehabilitasi Gedung Kantor dan Bangunan Lainnya</t>
  </si>
  <si>
    <t>40 , 55</t>
  </si>
  <si>
    <t>Dokumen Pemeliharaan/Rehabilitasi Sarana dan Prasarana Gedung Kantor atau Bangunan Lainnya</t>
  </si>
  <si>
    <t>Predikat Kinerja Sub Kegiatan</t>
  </si>
  <si>
    <t>26 , 47</t>
  </si>
  <si>
    <t xml:space="preserve">5.02.04 PROGRAM PENGELOLAAN  Pemprov. Kalsel dan Kabupaten/Kota </t>
  </si>
  <si>
    <t>Rata - rata Capaian Kinerja Kegiatan (% )</t>
  </si>
  <si>
    <t>Predikat Kinerja Kegiatan</t>
  </si>
  <si>
    <t>ST</t>
  </si>
  <si>
    <t>15 , 73</t>
  </si>
  <si>
    <t>Kegiatan Pengelolaan Pendapatan Daerah</t>
  </si>
  <si>
    <t>Penyediaan Sarana dan Prasarana Pengelolaan Pajak Daerah</t>
  </si>
  <si>
    <t>Pelayanan dan Konsultasi Pajak Daerah Meningkat</t>
  </si>
  <si>
    <t>18 , 46</t>
  </si>
  <si>
    <t>Rata-rata  Capaian Kinerja Sub Kegiatan (%)</t>
  </si>
  <si>
    <t>0   263.554.849</t>
  </si>
  <si>
    <t>RATA-RATA CAPAIAN KINERJA DARI SELURUH PROGRAM DAN ANGGARAN (PROGRAM 1 s.d. PROGRAM …. )</t>
  </si>
  <si>
    <t>Realisasi Kinerja Pada Triwulan</t>
  </si>
  <si>
    <t>PERIODE PELAKSANAAN TAHUN 2021</t>
  </si>
  <si>
    <t>Rp (Ribu)</t>
  </si>
  <si>
    <t>Indikator Kinerja Program (Outcome) / Kegiatan (Output) / Sub Kegiatan (Sub Output)</t>
  </si>
  <si>
    <t>Target Renstra Perangkat Daerah Provinsi Pada Tahun 2021 Akhir Periode Renstra Perangkat Daerah</t>
  </si>
  <si>
    <t>Target Kinerja dan Anggaran Renja Perangkat Daerah Provinsi Tahun Berjalan 2021 yang dievaluasi</t>
  </si>
  <si>
    <t>Tingkat Capaian Kinerja dan Realisasi Anggaran Renja Perangkat Daerah Tahun 2020 (%)</t>
  </si>
  <si>
    <t>K (%)</t>
  </si>
  <si>
    <t>Realisasi Kinerja dan Anggaran Renstra Perangkat Daerah Provinsi s/d Tahun 2021</t>
  </si>
  <si>
    <t>Rp ( Ribu )</t>
  </si>
  <si>
    <t>X.XX.01 PROGRAM PENUNJANG URUSAN PEMERINTAHAN DAERAH PROVINSI</t>
  </si>
  <si>
    <t>X.XX.01.1.02.02 Penyediaan Administrasi Pelaksanaan Tugas ASN</t>
  </si>
  <si>
    <t xml:space="preserve">Predikat Kinerja Sub Kegiatan </t>
  </si>
  <si>
    <t>X.XX.01.1.06.01 Penyediaan Komponen Instalasi Listrik/Penerangan Bangunan Kantor</t>
  </si>
  <si>
    <t>Penyediaan Komponen Instalasi Listrik/Penerangan Bangunan Kantor</t>
  </si>
  <si>
    <t>X.XX.01.1.06.09 Penyelenggaraan Rapat Koordinasi dan Konsultasi SKPD</t>
  </si>
  <si>
    <t>X.XX.01.1.06.11 Dukungan Pelaksanaan Sistem Pemerintahan Berbasis Elektronik pada SKPD</t>
  </si>
  <si>
    <t>X.XX.01.1.08 Penyediaan Jasa Penunjang Urusan Pemerintahan Daerah</t>
  </si>
  <si>
    <t>X.XX.01.1.08.02 Penyediaan Jasa Komunikasi, Sumber Daya Air dan Listrik</t>
  </si>
  <si>
    <t>X.XX.01.1.09 Pemeliharaan Barang Milik Daerah Penunjang Urusan Pemerintahan Daerah</t>
  </si>
  <si>
    <t>Pemeliharaan Barang Milik Daerah Penunjang Urusan Pemerintahan Daerah</t>
  </si>
  <si>
    <t>X.XX.01.1.09.02 Penyediaan Jasa Pemeliharaan, Biaya Pemeliharaan, Pajak dan Perizinan Kendaraan Dinas Operasional atau Lapangan</t>
  </si>
  <si>
    <t>Dokumen Penyediaan Jasa Pemeliharaan, Biaya Pemeliharaan, Pajak dan Perizinan Kendaraan Dinas Operasional atau Lapangan</t>
  </si>
  <si>
    <t>X.XX.01.1.09.09 Pemeliharaan/Rehabilitasi Gedung Kantor dan Bangunan Lainnya</t>
  </si>
  <si>
    <t>X.XX.01.1.09.10 Pemeliharaan/Rehabilitasi Sarana dan Prasarana Gedung Kantor atau Bangunan Lainnya</t>
  </si>
  <si>
    <t>5.02.04.1.01 Kegiatan Pengelolaan Pendapatan Daerah</t>
  </si>
  <si>
    <t>5.02.04.1.01.04 Penyediaan Sarana dan Prasarana Pengelolaan Pajak Daerah</t>
  </si>
  <si>
    <t>5.02.04.1.01.08 Pelayanan dan Konsultasi Pajak Daerah</t>
  </si>
  <si>
    <t xml:space="preserve">Dokumen   </t>
  </si>
  <si>
    <t xml:space="preserve">5.02.04.1.01.10 Penagihan Pajak  Daerah   </t>
  </si>
  <si>
    <t xml:space="preserve">Jumlah Anggaran dan Realisasi Seluruh Program   </t>
  </si>
  <si>
    <t>EVALUASI TERHADAP HASIL RENJA PERANGKAT DAERAH LINGKUP KABUPATEN/KOTA</t>
  </si>
  <si>
    <t>RENJA PERANGKAT DAERAH KABUPATEN TAPIN MONEV TRIWULAN I</t>
  </si>
  <si>
    <t>PREDIKAT KINERJA DARI SELURUH PROGRAM (PROGRAM 1 s.d. PROGRAM…)</t>
  </si>
  <si>
    <t>2.16.01 PROGRAM PENUNJANG URUSAN PEMERINTAHAN DAERAH KABUPATEN/KOTA</t>
  </si>
  <si>
    <t>2.16.01.2.01 Perencanaan, Penganggaran, dan Evaluasi Kinerja Perangkat Daerah</t>
  </si>
  <si>
    <t>2.16.01.2.01.06 Koordinasi dan Penyusunan Laporan Capaian Kinerja dan Ikhtisar Realisasi Kinerja SKPD</t>
  </si>
  <si>
    <t>2.16.01.2.02 Administrasi Keuangan Perangkat Daerah</t>
  </si>
  <si>
    <t>2.16.01.2.02.01 Penyediaan Gaji dan Tunjangan ASN</t>
  </si>
  <si>
    <t>2.16.01.2.02.05 Koordinasi dan Penyusunan Laporan Keuangan Akhir Tahun SKPD</t>
  </si>
  <si>
    <t>Laporan</t>
  </si>
  <si>
    <t>2.16.01.2.02.07 Koordinasi dan Penyusunan Laporan Keuangan Bulanan/Triwulanan/Semesteran SKPD</t>
  </si>
  <si>
    <t>2.16.01.2.06 Administrasi Umum Perangkat Daerah</t>
  </si>
  <si>
    <t>2.16.01.2.06.02 Penyediaan Peralatan dan Perlengkapan Kantor</t>
  </si>
  <si>
    <t>2.16.01.2.06.04 Penyediaan Bahan Logistik Kantor</t>
  </si>
  <si>
    <t>2.16.01.2.06.05 Penyediaan Barang Cetakan dan Penggandaan</t>
  </si>
  <si>
    <t>2.16.01.2.06.08 Fasilitasi Kunjungan Tamu</t>
  </si>
  <si>
    <t>2.16.01.2.06.09 Penyelenggaraan Rapat Koordinasi dan Konsultasi SKPD</t>
  </si>
  <si>
    <t>2.16.01.2.07 Pengadaan Barang Milik Daerah Penunjang Urusan Pemerintah Daerah</t>
  </si>
  <si>
    <t>2.16.01.2.07.06 Pengadaan Peralatan dan Mesin Lainnya</t>
  </si>
  <si>
    <t>Paket</t>
  </si>
  <si>
    <t>2.16.01.2.08 Penyediaan Jasa Penunjang Urusan Pemerintahan Daerah</t>
  </si>
  <si>
    <t>2.16.01.2.08.02 Penyediaan Jasa Komunikasi, Sumber Daya Air dan Listrik</t>
  </si>
  <si>
    <t>2.16.01.2.08.04 Penyediaan Jasa Pelayanan Umum Kantor</t>
  </si>
  <si>
    <t>2.16.01.2.09 Pemeliharaan Barang Milik Daerah Penunjang Urusan Pemerintahan Daerah</t>
  </si>
  <si>
    <t>2.16.01.2.09.01 Penyediaan Jasa Pemeliharaan, Biaya Pemeliharaan dan Pajak Kendaraan Perorangan Dinas atau Kendaraan Dinas Jabatan</t>
  </si>
  <si>
    <t>2.16.01.2.09.06 Pemeliharaan Peralatan dan Mesin Lainnya</t>
  </si>
  <si>
    <t>2.16.01.2.09.09 Pemeliharaan/Rehabilitasi Gedung Kantor dan Bangunan Lainnya</t>
  </si>
  <si>
    <t>2.16.02 PROGRAM INFORMASI DAN KOMUNIKASI PUBLIK</t>
  </si>
  <si>
    <t>2.16.02.2.01 Pengelolaan Informasi dan Komunikasi Publik Pemerintah Daerah Kabupaten/Kota</t>
  </si>
  <si>
    <t>Orang</t>
  </si>
  <si>
    <t>2.16.03 PROGRAM APLIKASI INFORMATIKA</t>
  </si>
  <si>
    <t>2.16.03.2.01 Pengelolaan Nama Domain yang telah Ditetapkan oleh Pemerintah Pusat dan Sub Domain di Lingkup Pemerintah Daerah Kabupaten/Kota</t>
  </si>
  <si>
    <t>2.16.03.2.02 Pengelolaan e-government Di Lingkup Pemerintah Daerah Kabupaten/Kota</t>
  </si>
  <si>
    <t>Unit</t>
  </si>
  <si>
    <t>2.20.02 PROGRAM PENYELENGGARAAN STATISTIK SEKTORAL</t>
  </si>
  <si>
    <t>2.20.02.2.01 Penyelenggaraan Statistik Sektoral di Lingkup Daerah Kabupaten/Kota</t>
  </si>
  <si>
    <t>2.21.02 PROGRAM PENYELENGGARAAN PERSANDIAN UNTUK PENGAMANAN INFORMASI</t>
  </si>
  <si>
    <t>2.21.02.2.01 Penyelenggaraan Persandian untuk Pengamanan Informasi Pemerintah Daerah Kabupaten/Kota</t>
  </si>
  <si>
    <t>Jumlah Orang yang Menerima
Gaji dan Tunjangan ASN</t>
  </si>
  <si>
    <t>Orang/bulan</t>
  </si>
  <si>
    <t>Jumlah Paket Peralatan dan
Perlengkapan Kantor yang
Disediakan</t>
  </si>
  <si>
    <t>Jumlah Paket Bahan Logistik
Kantor yang Disediakan</t>
  </si>
  <si>
    <t>Jumlah Paket Barang Cetakan
dan Penggandaan yang
Disediakan</t>
  </si>
  <si>
    <t>Jumlah Laporan Fasilitasi
Kunjungan Tamu</t>
  </si>
  <si>
    <t>Jumlah Laporan Penyelenggaraan
Rapat Koordinasi dan Konsultasi
SKPD</t>
  </si>
  <si>
    <t>Jumlah Kendaraan Perorangan
Dinas atau Kendaraan Dinas
Jabatan yang Dipelihara dan
dibayarkan Pajaknya</t>
  </si>
  <si>
    <t>Jumlah Peralatan dan Mesin
Lainnya yang Dipelihara</t>
  </si>
  <si>
    <t>Terlaksananya Pembinaaan terhadap kelompok informasi masyarakat (KIM) yang telah dibentuk</t>
  </si>
  <si>
    <t>Persentase kelompok informasi masyarakat (KIM) yang dibina</t>
  </si>
  <si>
    <t>Optimalisasi kerja sama dengan media elektronik Lembaga Penyiaran Publik Lokal (LPPL)</t>
  </si>
  <si>
    <t>Persentase peningkatan jasa publikasi daerah</t>
  </si>
  <si>
    <t xml:space="preserve">Persentase ketersediaan data informasi publik yang di sediakan </t>
  </si>
  <si>
    <t>Persentase jumlah jam tayang</t>
  </si>
  <si>
    <t>Persentase admin PPID yang ditingkatkan kapasitasnya</t>
  </si>
  <si>
    <t>Meningkatnya kualitas akses internet untuk perangkat daerah</t>
  </si>
  <si>
    <t>Persentase kualitas akses internet dengan kecepatan rata-rata 50 Mbps</t>
  </si>
  <si>
    <t>Tercukupinya WiFi publik yang disediakan untuk masyarakat</t>
  </si>
  <si>
    <t>Tersedianya server yang sesuai standar</t>
  </si>
  <si>
    <t>Persentase wifi publik yang disediakan untuk masyarakat</t>
  </si>
  <si>
    <t>Persentase server sesuai standar</t>
  </si>
  <si>
    <t>Persentase aplikasi yang sudah terintegrasi</t>
  </si>
  <si>
    <t>Meningkatnya Tata kelola pengamanan informasi</t>
  </si>
  <si>
    <t>Persentase perangkat daerah yang melakukan tata kelola pengamanan informasi pada website SANAPATI</t>
  </si>
  <si>
    <t>Terlaksananya bimtek sistem keamanan informasi</t>
  </si>
  <si>
    <t xml:space="preserve">Meningkatnya  kinerja tindak lanjut dari hasil temuan pemeriksaan </t>
  </si>
  <si>
    <t>Persentase hasil temuan pemeriksaan yang ditindaklanjuti</t>
  </si>
  <si>
    <t>Meningkatnya Kualitas Kinerja ASN</t>
  </si>
  <si>
    <t>Persentase ASN dengan capaian kinerja &gt;90%</t>
  </si>
  <si>
    <t>Meningkatnya Pelayanan Sekretariat</t>
  </si>
  <si>
    <t>Indeks Kepuasan Pelayanan Sekretariat</t>
  </si>
  <si>
    <t>Meningkatnya ASN yang berkualitas</t>
  </si>
  <si>
    <t xml:space="preserve">Persentase kelulusan ASN Perangkat Daerah yang mengikuti Peningkatan kapasitas </t>
  </si>
  <si>
    <t>Meningkatnya kualitas perencanaan kinerja Perangkat Daerah</t>
  </si>
  <si>
    <t>Meningkatnya kualitas Pelaporan kinerja Perangkat Daerah</t>
  </si>
  <si>
    <t xml:space="preserve">Persentase rekomendasi LHE AKIP yang ditindak lanjuti </t>
  </si>
  <si>
    <t>Persentase laporan hasil monitoring dan evaluasi perencanaan kinerja yang ditindaklajuti</t>
  </si>
  <si>
    <t>Persentase Barang Milik Daerah (BMD) dalam Kondisi Baik</t>
  </si>
  <si>
    <t xml:space="preserve">Meningkatnya kualitas Barang Milik Daerah (BMD) </t>
  </si>
  <si>
    <t xml:space="preserve">Meningkatnya Tata Kelola Administrasi Kepegawaian </t>
  </si>
  <si>
    <t xml:space="preserve">Persentase ASN Perangkat Daerah yang Mendapatkan Pelayanan Administrasi Kepegawaian dengan Baik </t>
  </si>
  <si>
    <t xml:space="preserve">Persentase Barang Milik Daerah (BMD) dalam Kondisi Baik </t>
  </si>
  <si>
    <t xml:space="preserve">Meningkatnya kualitas Administrasi Keuangan Perangkat Daerah </t>
  </si>
  <si>
    <t xml:space="preserve">Persentase Surat Pertanggungajawaban yang sesuai dengan standar penatausahaan keuangan </t>
  </si>
  <si>
    <t xml:space="preserve">Persentase laporan keuangan yang disampaikan tepat waktu dan sesuai Standar Akuntansi Pemerintahan (SAP) </t>
  </si>
  <si>
    <t xml:space="preserve">Persentase tindaklanjut perencanaan kinerja atas rekomendasi dari mitra kerja Bappelitbang </t>
  </si>
  <si>
    <t>Poin</t>
  </si>
  <si>
    <t>Nilai Komponen AKIP</t>
  </si>
  <si>
    <t>Jumlah Dokumen Perencanaan Perangkat Daerah</t>
  </si>
  <si>
    <t>Terpenuhinya jasa publikasi berita daerah</t>
  </si>
  <si>
    <t>Meningkatnya kapasitas admin PPID</t>
  </si>
  <si>
    <t>Terintegrasinya pelayanan publik secara online antar perangkat daerah</t>
  </si>
  <si>
    <t>Persentase desa / kelurahan bebas low spot (sinyal lemah)</t>
  </si>
  <si>
    <t>Jumlah Perangkat Daerah yang terhubung dalam Jaring Komunikasi Sandi</t>
  </si>
  <si>
    <t>Perangkat Daerah</t>
  </si>
  <si>
    <t>Jumlah Perangkat Daerah yang telah menggunakan Layanan Keamanan Informasi</t>
  </si>
  <si>
    <t>Terlaksananya Keamanan Informasi Pemerintah Daerah Kabupaten/Kota Berbasis Elektronik dan Non Elektronik</t>
  </si>
  <si>
    <t>Tersedianya Layanan Keamanan Informasi Pemerintah Daerah Kabupaten/Kota</t>
  </si>
  <si>
    <t>Meningkatnya Kapasitas Kelembagaan Statistik Sektoral</t>
  </si>
  <si>
    <t>Terlaksananya Penyelenggaraan Sistem
Jaringan Intra Pemerintah
Daerah</t>
  </si>
  <si>
    <t>Meningkatnya Kapasitas Sumber Daya Komunikasi Publik</t>
  </si>
  <si>
    <t>Terlaksananya Pengelolaan Konten dan Perencanaan Media Komunikasi Publik</t>
  </si>
  <si>
    <t>Tersedianya Pelayanan
Informasi Publik</t>
  </si>
  <si>
    <t>Tersedianya Penyediaan Jasa Pemeliharaan, Biaya Pemeliharaan dan Pajak Kendaraan Perorangan Dinas atau Jabatan</t>
  </si>
  <si>
    <t>Terlaksananya Pemeliharaan peralatan dan Mesin Lainnya</t>
  </si>
  <si>
    <t>Terlaksananya Pemeliharaan/Rehabilitasi Gedung kantor dan Bangunan lainnya</t>
  </si>
  <si>
    <t>Tersedianya Penyediaan Jasa Komunikasi, Sumber Daya Air, dan Listrik</t>
  </si>
  <si>
    <t>Tersedianya Pengadaan Peralatan dan Mesin Lainnya</t>
  </si>
  <si>
    <t>Tersedianya Penyediaan Peralatan dan Perlengkapan Kantor</t>
  </si>
  <si>
    <t>Tersedianya Penyediaan Bahan Logistik Kantor</t>
  </si>
  <si>
    <t>Penyediaan barang cetakan dan penggandaan</t>
  </si>
  <si>
    <t>Tersedianya Fasilitasi Kunjungan Tamu</t>
  </si>
  <si>
    <t>Tersedianya Penyelenggaraan Rapat Koordinasi dan Konsultasi SKPD</t>
  </si>
  <si>
    <t>Terlaksananya Penyediaan Gaji dan Tunjangan ASN</t>
  </si>
  <si>
    <t>Terlaksananya Koordinasi dan Penyusunan Laporan Keuangan Akhir Tahun SKPD</t>
  </si>
  <si>
    <t>Terlaksananya Koordinasi dan Penyusunan Laporan Keuangan Bulanan/Triwulanan/Semesteran SKPD</t>
  </si>
  <si>
    <t>Tersedianya laporan capaian kinerja dan ikhtisar realisasi kinerja SKPD dan Laporan hasil koordinasi penyusunan laporan capaian kinerja dan ikhtisar realisasi kinerja SKPD</t>
  </si>
  <si>
    <t>Tersusunnya Dokumen Perancanaan Perangkat Daerah</t>
  </si>
  <si>
    <t>2.16.01.2.01.0001 Penyusunan Dokumen Perencanaan Perangkat Daerah</t>
  </si>
  <si>
    <t>2.16.02.2.01.0014 Relasi Media</t>
  </si>
  <si>
    <t>Jumlah aktivitas relasi media kepada media yang memenuhi kriteria sebagai berikut: 1. terverifikasi dewan pers, dan 2. terdaftar di Dinas Kominfo, dan 3. aktif dalam kegiatan relasi media</t>
  </si>
  <si>
    <t>Terlaksananya Relasi Media</t>
  </si>
  <si>
    <t xml:space="preserve">Terlaksananya Monitoring Informasi Kebijakan, Opini dan Aspirasi Publik </t>
  </si>
  <si>
    <t>Jumlah rekomendasi komunikasi terhadap isu publik yang berkembang dan usulan agenda komunikasi prioritas Pemerintah Daerah</t>
  </si>
  <si>
    <t>Jumlah permohonan Informasi Publik yang diselesaikan sesuai peraturan perundangan</t>
  </si>
  <si>
    <t>Terlaksananya Kemitraaan dengan Pemangku Kepentingan</t>
  </si>
  <si>
    <t>Jumlah Komunitas Informasi yang aktif mendiseminasikan
informasi dan terdaftar di
Dinas Kominfo</t>
  </si>
  <si>
    <t>Terlaksananya Fasilitasi Penyelenggaraan SPBE di Lingkungan Pemda</t>
  </si>
  <si>
    <t>Jumlah laporan hasil fasilitasi penyelenggaraan SPBE di lingkungan Pemda</t>
  </si>
  <si>
    <t>Terlaksananya Pembangunan dan/atau Pengembangan Aplikasi Khusus SPBE</t>
  </si>
  <si>
    <t>Terlaksananya Implementasi Inovasi Program Kota Cerdas sesuai dengan Masterplan Kabupaten atau Kota Cerdas</t>
  </si>
  <si>
    <t>Terlaksananya Fasilitasi Penyelenggaraan Audit TIK Sesuai Kewenangan Dinas Kominfo</t>
  </si>
  <si>
    <t>Jumlah Dokumen Fasilitasi dalam rangka penyelenggaraan Audit TIK sesuai kewenangan Dinas Kominfo</t>
  </si>
  <si>
    <t>Jumlah Dokumen Koordinasi
pelaksanaan Manajemen SPBE</t>
  </si>
  <si>
    <t>Terlaksananya Koordinasi Pelaksanaan Manajemen SPBE</t>
  </si>
  <si>
    <t>Terlaksananya Pengelolaan Nama Domain dan Sub Domain Penyelenggaraan Pemerintah Daerah dan Pengelolaan Nama Domain Pemerintah Desa</t>
  </si>
  <si>
    <t>Terwujudnya Statistik Sektoral yang sesuai dengan Prinsip Satu Data Indonesia</t>
  </si>
  <si>
    <t>Jumlah kegiatan statistik sektoral yang telah dilengkapi metadata</t>
  </si>
  <si>
    <t>Jumlah pegawai yang mendapatkan pelatihan di bidang statistik</t>
  </si>
  <si>
    <t>Terlaksananya Operasionalsasi Jaring Komunikasi Sandi Pemerintah Daerah Kabupaten/Kota</t>
  </si>
  <si>
    <t>Jumlah Laporan Penyediaan Jasa Komunikasi, Sumber Daya Air dan Listrik yang Disediakan</t>
  </si>
  <si>
    <t>Jumlah Laporan Penyediaan Jasa Pelayanan Umum Kantor yang Disediakan</t>
  </si>
  <si>
    <t>Jumlah Unit Peralatan dan Mesin Lainnya yang Disediakan</t>
  </si>
  <si>
    <t>Jumlah Gedung Kantor dan
Bangunan Lainnya yang
Dipelihara/ Direhabilitasi</t>
  </si>
  <si>
    <t>Jumlah perangkat daerah di pemerintah Kab/Kota yang terhubung dengan Jaringan Intra Pemerintah Daerah Kab/Kota</t>
  </si>
  <si>
    <t>Aplikasi</t>
  </si>
  <si>
    <t>Program</t>
  </si>
  <si>
    <t>Komunitas</t>
  </si>
  <si>
    <t>Permohonan</t>
  </si>
  <si>
    <t>2.16.02.2.01.0017 Pelayanan Informasi Publik</t>
  </si>
  <si>
    <t>2.16.02.2.01.0015 Kemitraaan Komunikasi dengan Komunitas Informasi Masyarakat</t>
  </si>
  <si>
    <t>2.16.02.2.01.0019 Monitoring Informasi Kebijakan, Opini dan Aspirasi Publik</t>
  </si>
  <si>
    <t>Rekomendasi</t>
  </si>
  <si>
    <t>2.16.02.2.01.0021 Pengelolaan Media Komunikasi Publik</t>
  </si>
  <si>
    <t>Media</t>
  </si>
  <si>
    <t>Jumlah ASN bidang komunikasi publik yang difasilitasi mengikuti bimtek/ pelatihan</t>
  </si>
  <si>
    <t>Jumlah media komunikasi
publik milik pemerintah
daerah yang dikelola maupun pemanfaatan media berbayar sesuai kriteria/ juknis</t>
  </si>
  <si>
    <t>Jumlah aplikasi khusus yang dibangun dan/ atau dikembangkan sesuai arsitektur dan peta rencana SPBE pemerintah daerah</t>
  </si>
  <si>
    <t>Jumlah implementasi Inovasi Program Kota Cerdas sesuai dengan Masterplan Kabupaten/ Kota Cerdas</t>
  </si>
  <si>
    <t>2.16.03.2.01.0004 Pengelolaan Nama Domain dan Sub Domain Penyelenggaraan Pemerintah Daerah dan Pengelolaan Nama Domain Pemerintah Desa</t>
  </si>
  <si>
    <t xml:space="preserve">2.16.03.2.02.0024 Penyelenggaraan Jaringan Intra Pemerintah Daerah Kabupaten/Kota </t>
  </si>
  <si>
    <t>2.16.03.2.02.0020 Pembangunan dan/ atau Pengembangan Aplikasi Khusus yang Sesuai dengan Arsitektur dan Peta Rancangan SPBE Pemerintah Daerah</t>
  </si>
  <si>
    <t>2.16.03.2.02.0027 Implementasi Inovasi Program Kota Cerdas sesuai dengan Masterplan Kabupaten atau Kota Cerdas</t>
  </si>
  <si>
    <t>2.16.03.2.02.0019 Koordinasi Pelaksanaan Manajemen SPBE</t>
  </si>
  <si>
    <t>2.16.03.2.02.0026 Fasilitasi Penyelenggaraan Audit TIK Sesuai Kewenangan Dinas Kominfo</t>
  </si>
  <si>
    <t>2.20.02.2.01.0010 Penyelenggaraan Statistik Sektoral yang sesuai dengan Prinsip Satu Data Indonesia</t>
  </si>
  <si>
    <t>2.20.02.2.01.0007 Peningkatan Kapasitas Kelembagaan Statistik Sektoral</t>
  </si>
  <si>
    <t>2.21.02.2.01.03 Pelaksanaan Keamanan Informasi Pemerintahan Daerah Kabupaten/ Kota Berbasis Elektronik dan Non Elektronik</t>
  </si>
  <si>
    <t>Jumlah Laporan Pelaksanaan
Keamanan Informasi
Pemerintahan Daerah
Kabupaten/ Kota Berbasis
Elektronik dan Non Elektronik</t>
  </si>
  <si>
    <t>2.21.02.2.01.0004 Penyediaan Layanan Keamanan Informasi Pemerintah Daerah Kabupaten/ Kota</t>
  </si>
  <si>
    <t>2.21.02.2.02.0001 Operasional Jaring Komunikasi Sandi Pemerintah Daerah Kabupaten/ Kota</t>
  </si>
  <si>
    <t>2.16.03.2.02.0015 Fasilitasi Penyelenggaraan SPBE di Lingkungan Pemda</t>
  </si>
  <si>
    <t>2.16.02.2.01.0024 Penguatan Kapasitas Sumber Daya Manusia Komunikasi Publik</t>
  </si>
  <si>
    <t>Meningkatnya Kualitas Data Statistik Sektoral</t>
  </si>
  <si>
    <t>2.20.02.2.01.0009 Peningkatan Kualitas Data Statistik Sektoral</t>
  </si>
  <si>
    <t>Persentase kegiatan statistik sektoral yang rilis tepat waktu</t>
  </si>
  <si>
    <t>Jumlah Laporan Keuangan
Bulanan/ Triwulanan/ Semesteran SKPD dan Laporan Koordinasi Penyusunan Laporan Keuangan
Bulanan/Triwulanan/Semesteran SKPD</t>
  </si>
  <si>
    <t>Jumlah Laporan Keuangan Akhir
Tahun SKPD dan Laporan Hasil
Koordinasi Penyusunan Laporan Keuangan Akhir Tahun SKPD</t>
  </si>
  <si>
    <t>Jumlah Dokumen Pengelolaan Nama Domain dan Sub Domain Pemerintah Daerah serta Domain Pemerintah Desa</t>
  </si>
  <si>
    <t>Meningkatnya jangkauan dan Kualitas Komunikasi Publik Pemerintah Daerah</t>
  </si>
  <si>
    <t>Persentase Tingkat Kepuasan Masyarakat Terhadap Akses dan Kualitas Informasi Publik Pemerintah Daerah</t>
  </si>
  <si>
    <t>Meningkatnya ketersediaan data informasi publik melalui Pejabat Pengelola Informasi dan Dokumentasi (PPID)</t>
  </si>
  <si>
    <t>Meningkatnya aduan masyarakat melalui Aplikasi Sistem Pengelolaan Pengaduan Pelayanan Publik Nasional Layanan Aspirasi Pengaduan Online Rakyat (SP4N Lapor)</t>
  </si>
  <si>
    <t>Persentase aduan masyarakat yang ditindak lanjuti pada Aplikasi Sistem Pengelolaan Pengaduan Pelayanan Publik Nasional Layanan Aspirasi Pengaduan Online Rakyat (SP4N Lapor)</t>
  </si>
  <si>
    <t>Terlaksananya Monev Aplikasi SP4N Lapor</t>
  </si>
  <si>
    <t xml:space="preserve">Persentase pejabat penghubung yang mendapatkan Monev Aplikasi SP4N Lapor </t>
  </si>
  <si>
    <t>Meningkatnya jaringan intra antar perangkat daerah yang dikelola oleh diskominfo</t>
  </si>
  <si>
    <t>Persentase perangkat daerah yang terhubung dengan jaringan intra yang dikelola oleh diskominfo</t>
  </si>
  <si>
    <t>Pembangunan sarana telekomunikasi untuk  wilayah low spot (sinyal lemah)</t>
  </si>
  <si>
    <t>Melakukan integrasi pada seluruh aplikasi layanan administrasi perangkat daerah</t>
  </si>
  <si>
    <t>Persentase pelayanan publik yang diselenggarakan secara online dan terintegrasi</t>
  </si>
  <si>
    <t>Tercapainya Kolaborasi, Integrasi dan Standarisasi Dalam Penyelenggaraan Sistem Statistik Nasional (SSN)</t>
  </si>
  <si>
    <t>Memastikan Pengintegrasian Data Statistik Sektoral Menuju Satu Data Indonesia</t>
  </si>
  <si>
    <t>Indeks Pembangunan Statistik (IPS)</t>
  </si>
  <si>
    <t>Persentase data Statistik Sektoral yang disediakan tepat waktu</t>
  </si>
  <si>
    <t>Meningkatnya Perangkat Daerah yang mengikuti Bimtek/Desk Statistik Sektoral</t>
  </si>
  <si>
    <t xml:space="preserve">Meningkatnya kerja sama dalam pengumpulan Data Sektoral dari Perangkat Daerah </t>
  </si>
  <si>
    <t>Terlaksananya Monev Statistik Sektoral Perangkat Daerah</t>
  </si>
  <si>
    <t>Persentase Perangkat Daerah yang telah mendapat Bimtek/Desk Statistik Sektoral</t>
  </si>
  <si>
    <t>Persentase Perangkat Daerah yang di Monev Statistik Sektoral</t>
  </si>
  <si>
    <t>Meningkatnya Keamanan Siber dan Sandi Lingkungan Pemerintah Daerah</t>
  </si>
  <si>
    <t>Meningkatnya Kompetensi SDM Keamanan Informasi</t>
  </si>
  <si>
    <t>Meningkatnya Pelaksanaan Computer Security Incident Response Team (CSIRT)</t>
  </si>
  <si>
    <t>Meningkatnya Pelaksanaan Pola Hubungan Komunikasi Sandi (PHKS) Perangkat Daerah</t>
  </si>
  <si>
    <t>Tingkat Kesiapan Pengamanan Informasi Pemerintah Daerah</t>
  </si>
  <si>
    <t>Persentase SDM Yang Memiliki Sertifikat Keamanan Informasi</t>
  </si>
  <si>
    <t xml:space="preserve">Jumlah Kegiatan Computer Security Incident Response Team (CSIRT) </t>
  </si>
  <si>
    <t>Persentase titik Pelaksanaan Pola Hubungan Komunikasi Sandi PHKS yang teramankan</t>
  </si>
  <si>
    <t>Optimalnya Penggunaan Tanda Tangan Elektronik pada Perangkat Daerah</t>
  </si>
  <si>
    <t>Meningkatnya Pengelolaan Aset Informasi</t>
  </si>
  <si>
    <t>Persentase SDM yang menggunakan Tanda Tangan Elektronik Sesuai Permohonan</t>
  </si>
  <si>
    <t>Persentase peserta yang mendapatkan nilai diatas Passing Grade</t>
  </si>
  <si>
    <t>Persentase Perangkat Daerah yang melakukan Pengelolaan aset informasi sesuai dengan peraturan</t>
  </si>
  <si>
    <t>Jumlah Laporan Capaian Kinerja dan Ikhtisar Realisasi Kinerja SKPD dan Laporan Hasil
Koordinasi Penyusunan Laporan Capaian Kinerja dan Ikhtisar Realisasi Kinerja SKPD</t>
  </si>
  <si>
    <t>2.21.02.2.02 Penetapan Pola Hubungan Komunikasi Sandi Antar Perangkat Daerah Kabupaten/Kota</t>
  </si>
  <si>
    <t>Meningkatnya  Implementasi Arsitektur SPBE</t>
  </si>
  <si>
    <t>Tingkat Implementasi Arsitektur SPBE</t>
  </si>
  <si>
    <t>Persentase Data Statistik Sektoral yang berkualitas</t>
  </si>
  <si>
    <t>Tersedianya data statistik sektoral tepat waktu</t>
  </si>
  <si>
    <t>Persentase perangkat daerah yang mengumpulkan Data Sektoral</t>
  </si>
  <si>
    <t>Meningkatnya capaian SAKIP (Sistem Akuntabilitas Kinerja Instansi Pemerintah)</t>
  </si>
  <si>
    <t>Target</t>
  </si>
  <si>
    <t>Satuan</t>
  </si>
  <si>
    <t>Realisasi</t>
  </si>
  <si>
    <t>Target Kinerja Tahun 2025</t>
  </si>
  <si>
    <t>Realisasi Kinerja Tahun 2025</t>
  </si>
  <si>
    <t>Tingkat Capaian Kinerja Tahun 2025 (%)</t>
  </si>
  <si>
    <t>Haris Faridi, S.Sos, M.M</t>
  </si>
  <si>
    <t>Agus Setiawan Marwan, SE</t>
  </si>
  <si>
    <t>Muhammad Ikhsan, SE</t>
  </si>
  <si>
    <t>Dewi Yunita Darma Santi, S.Pi</t>
  </si>
  <si>
    <t>Fathul Jannah, SST</t>
  </si>
  <si>
    <t>Rika Krisnawati, ST</t>
  </si>
  <si>
    <t>Muhammad Khairani, A.Md</t>
  </si>
  <si>
    <t>Damiriansyah</t>
  </si>
  <si>
    <t>Riska Hernilda, SP</t>
  </si>
  <si>
    <t>Umar Faisal, S.Sos</t>
  </si>
  <si>
    <t>Nurul Farida, S.I.Kom</t>
  </si>
  <si>
    <t>Ricki Arianda Akbar, S.I.Kom</t>
  </si>
  <si>
    <t>Diky Purnomo, S.Kom</t>
  </si>
  <si>
    <t>Khairul Anam, S.Kom</t>
  </si>
  <si>
    <t>Warniati</t>
  </si>
  <si>
    <t>Herlinda, SE</t>
  </si>
  <si>
    <t>Muhammad Hikmatullah, A.Md</t>
  </si>
  <si>
    <t>Rudian Noor</t>
  </si>
  <si>
    <t>Kamilul Mahmud, S.Kom</t>
  </si>
  <si>
    <t>Rajib Putradinata, S.Kom</t>
  </si>
  <si>
    <t>Zulfahmi Ramadhani, S.Kom</t>
  </si>
  <si>
    <t>Norbaitina, S.Sos</t>
  </si>
  <si>
    <t>Ubai Dullah, SE</t>
  </si>
  <si>
    <t>Anthony Irwan Rifani, SH</t>
  </si>
  <si>
    <t>Dhiya Salsabilla, S.Kom</t>
  </si>
  <si>
    <t>Mustafa, S.Kom</t>
  </si>
  <si>
    <t>Dwi Siaga Wanto, S.Mat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</si>
</sst>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  <charset val="1"/>
    </font>
    <font>
      <sz val="8"/>
      <name val="Calibri"/>
      <family val="2"/>
      <scheme val="minor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vertical="center" wrapText="1"/>
    </xf>
    <xf numFmtId="0" fontId="1" fillId="3" borderId="0" xfId="0" applyFont="1" applyFill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horizontal="left" vertical="center" wrapText="1" indent="3"/>
    </xf>
    <xf numFmtId="0" fontId="1" fillId="4" borderId="0" xfId="0" applyFont="1" applyFill="1"/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1" fillId="0" borderId="1" xfId="0" applyFont="1" applyBorder="1"/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3" fontId="2" fillId="0" borderId="11" xfId="0" applyNumberFormat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3" fontId="2" fillId="4" borderId="10" xfId="0" applyNumberFormat="1" applyFont="1" applyFill="1" applyBorder="1" applyAlignment="1">
      <alignment vertical="center" wrapText="1"/>
    </xf>
    <xf numFmtId="0" fontId="1" fillId="5" borderId="0" xfId="0" applyFont="1" applyFill="1"/>
    <xf numFmtId="0" fontId="2" fillId="5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vertical="center" wrapText="1"/>
    </xf>
    <xf numFmtId="3" fontId="2" fillId="5" borderId="11" xfId="0" applyNumberFormat="1" applyFont="1" applyFill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horizontal="center" vertical="center" wrapText="1"/>
    </xf>
    <xf numFmtId="3" fontId="2" fillId="5" borderId="10" xfId="0" applyNumberFormat="1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2" fontId="2" fillId="4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1" fontId="2" fillId="4" borderId="10" xfId="0" applyNumberFormat="1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3" fontId="1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 wrapText="1"/>
    </xf>
    <xf numFmtId="0" fontId="5" fillId="4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5" fillId="2" borderId="8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 wrapText="1"/>
    </xf>
    <xf numFmtId="0" fontId="6" fillId="8" borderId="10" xfId="0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2" fontId="10" fillId="2" borderId="11" xfId="0" applyNumberFormat="1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5" borderId="19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9" xfId="0" applyFont="1" applyFill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9"/>
  <sheetViews>
    <sheetView tabSelected="1" zoomScale="64" zoomScaleNormal="70" workbookViewId="0">
      <pane ySplit="9" topLeftCell="A87" activePane="bottomLeft" state="frozen"/>
      <selection activeCell="A4" sqref="A4"/>
      <selection pane="bottomLeft" activeCell="J89" sqref="J89"/>
    </sheetView>
  </sheetViews>
  <sheetFormatPr defaultColWidth="9.33203125" defaultRowHeight="15.6" x14ac:dyDescent="0.3"/>
  <cols>
    <col min="1" max="1" width="7.44140625" style="1" customWidth="1"/>
    <col min="2" max="2" width="25.6640625" style="1" customWidth="1"/>
    <col min="3" max="3" width="33.6640625" style="1" customWidth="1"/>
    <col min="4" max="4" width="34.33203125" style="1" customWidth="1"/>
    <col min="5" max="5" width="14.44140625" style="2" customWidth="1"/>
    <col min="6" max="6" width="14.6640625" style="1" customWidth="1"/>
    <col min="7" max="7" width="9.33203125" style="1" customWidth="1"/>
    <col min="8" max="8" width="13.88671875" style="1" customWidth="1"/>
    <col min="9" max="9" width="13.6640625" style="1" customWidth="1"/>
    <col min="10" max="10" width="43.33203125" style="1" customWidth="1"/>
    <col min="11" max="11" width="20.109375" style="100" customWidth="1"/>
    <col min="12" max="12" width="21.33203125" style="100" customWidth="1"/>
    <col min="13" max="16384" width="9.33203125" style="1"/>
  </cols>
  <sheetData>
    <row r="1" spans="1:12" x14ac:dyDescent="0.3">
      <c r="A1" s="141"/>
      <c r="B1" s="141"/>
      <c r="C1" s="141"/>
      <c r="D1" s="141"/>
      <c r="E1" s="141"/>
      <c r="F1" s="141"/>
      <c r="G1" s="141"/>
      <c r="H1" s="141"/>
      <c r="I1" s="141"/>
      <c r="J1" s="141"/>
    </row>
    <row r="2" spans="1:12" x14ac:dyDescent="0.3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2" x14ac:dyDescent="0.3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2" s="3" customFormat="1" ht="63" customHeight="1" x14ac:dyDescent="0.3">
      <c r="A4" s="145" t="s">
        <v>0</v>
      </c>
      <c r="B4" s="145" t="s">
        <v>1</v>
      </c>
      <c r="C4" s="145" t="s">
        <v>2</v>
      </c>
      <c r="D4" s="145" t="s">
        <v>76</v>
      </c>
      <c r="E4" s="145" t="s">
        <v>327</v>
      </c>
      <c r="F4" s="145"/>
      <c r="G4" s="124" t="s">
        <v>328</v>
      </c>
      <c r="H4" s="125"/>
      <c r="I4" s="124" t="s">
        <v>329</v>
      </c>
      <c r="J4" s="145" t="s">
        <v>10</v>
      </c>
      <c r="K4" s="106"/>
      <c r="L4" s="106"/>
    </row>
    <row r="5" spans="1:12" s="3" customFormat="1" x14ac:dyDescent="0.3">
      <c r="A5" s="145"/>
      <c r="B5" s="145"/>
      <c r="C5" s="145"/>
      <c r="D5" s="145"/>
      <c r="E5" s="145"/>
      <c r="F5" s="145"/>
      <c r="G5" s="126"/>
      <c r="H5" s="127"/>
      <c r="I5" s="126"/>
      <c r="J5" s="145"/>
      <c r="K5" s="106"/>
      <c r="L5" s="106"/>
    </row>
    <row r="6" spans="1:12" s="3" customFormat="1" x14ac:dyDescent="0.3">
      <c r="A6" s="145"/>
      <c r="B6" s="145"/>
      <c r="C6" s="145"/>
      <c r="D6" s="145"/>
      <c r="E6" s="145"/>
      <c r="F6" s="145"/>
      <c r="G6" s="128"/>
      <c r="H6" s="129"/>
      <c r="I6" s="128"/>
      <c r="J6" s="145"/>
      <c r="K6" s="106"/>
      <c r="L6" s="106"/>
    </row>
    <row r="7" spans="1:12" s="2" customFormat="1" x14ac:dyDescent="0.3">
      <c r="A7" s="123">
        <v>1</v>
      </c>
      <c r="B7" s="123">
        <v>2</v>
      </c>
      <c r="C7" s="123">
        <v>3</v>
      </c>
      <c r="D7" s="123">
        <v>4</v>
      </c>
      <c r="E7" s="143">
        <v>5</v>
      </c>
      <c r="F7" s="144"/>
      <c r="G7" s="143">
        <v>6</v>
      </c>
      <c r="H7" s="144"/>
      <c r="I7" s="123">
        <v>7</v>
      </c>
      <c r="J7" s="123">
        <v>8</v>
      </c>
      <c r="K7" s="107"/>
      <c r="L7" s="107"/>
    </row>
    <row r="8" spans="1:12" s="2" customFormat="1" ht="31.5" customHeight="1" x14ac:dyDescent="0.3">
      <c r="A8" s="123"/>
      <c r="B8" s="123"/>
      <c r="C8" s="123"/>
      <c r="D8" s="123"/>
      <c r="E8" s="121" t="s">
        <v>324</v>
      </c>
      <c r="F8" s="121" t="s">
        <v>325</v>
      </c>
      <c r="G8" s="121" t="s">
        <v>326</v>
      </c>
      <c r="H8" s="121" t="s">
        <v>325</v>
      </c>
      <c r="I8" s="123"/>
      <c r="J8" s="123"/>
      <c r="K8" s="107"/>
      <c r="L8" s="107"/>
    </row>
    <row r="9" spans="1:12" s="2" customFormat="1" x14ac:dyDescent="0.3">
      <c r="A9" s="123"/>
      <c r="B9" s="123"/>
      <c r="C9" s="123"/>
      <c r="D9" s="123"/>
      <c r="E9" s="122"/>
      <c r="F9" s="122"/>
      <c r="G9" s="122"/>
      <c r="H9" s="122"/>
      <c r="I9" s="123"/>
      <c r="J9" s="123"/>
      <c r="K9" s="107"/>
      <c r="L9" s="107"/>
    </row>
    <row r="10" spans="1:12" ht="74.400000000000006" customHeight="1" x14ac:dyDescent="0.3">
      <c r="A10" s="68"/>
      <c r="B10" s="68" t="s">
        <v>323</v>
      </c>
      <c r="C10" s="130" t="s">
        <v>107</v>
      </c>
      <c r="D10" s="69" t="s">
        <v>190</v>
      </c>
      <c r="E10" s="70">
        <v>81</v>
      </c>
      <c r="F10" s="71" t="s">
        <v>189</v>
      </c>
      <c r="G10" s="72">
        <v>80.5</v>
      </c>
      <c r="H10" s="71" t="s">
        <v>189</v>
      </c>
      <c r="I10" s="72">
        <f>G10/E10*100</f>
        <v>99.382716049382708</v>
      </c>
      <c r="J10" s="68" t="s">
        <v>330</v>
      </c>
    </row>
    <row r="11" spans="1:12" ht="57" customHeight="1" x14ac:dyDescent="0.3">
      <c r="A11" s="68"/>
      <c r="B11" s="68" t="s">
        <v>168</v>
      </c>
      <c r="C11" s="131"/>
      <c r="D11" s="68" t="s">
        <v>169</v>
      </c>
      <c r="E11" s="71">
        <v>100</v>
      </c>
      <c r="F11" s="71" t="s">
        <v>14</v>
      </c>
      <c r="G11" s="72">
        <v>100</v>
      </c>
      <c r="H11" s="71" t="s">
        <v>14</v>
      </c>
      <c r="I11" s="72">
        <f t="shared" ref="I11:I13" si="0">G11/E11*100</f>
        <v>100</v>
      </c>
      <c r="J11" s="68" t="s">
        <v>330</v>
      </c>
    </row>
    <row r="12" spans="1:12" ht="35.4" customHeight="1" x14ac:dyDescent="0.3">
      <c r="A12" s="68"/>
      <c r="B12" s="68" t="s">
        <v>170</v>
      </c>
      <c r="C12" s="131"/>
      <c r="D12" s="68" t="s">
        <v>171</v>
      </c>
      <c r="E12" s="71">
        <v>100</v>
      </c>
      <c r="F12" s="71" t="s">
        <v>14</v>
      </c>
      <c r="G12" s="113">
        <f>29/29*100</f>
        <v>100</v>
      </c>
      <c r="H12" s="71" t="s">
        <v>14</v>
      </c>
      <c r="I12" s="72">
        <f t="shared" si="0"/>
        <v>100</v>
      </c>
      <c r="J12" s="68" t="s">
        <v>330</v>
      </c>
    </row>
    <row r="13" spans="1:12" ht="46.8" customHeight="1" x14ac:dyDescent="0.3">
      <c r="A13" s="68"/>
      <c r="B13" s="68" t="s">
        <v>172</v>
      </c>
      <c r="C13" s="132"/>
      <c r="D13" s="68" t="s">
        <v>173</v>
      </c>
      <c r="E13" s="71">
        <v>100</v>
      </c>
      <c r="F13" s="71" t="s">
        <v>14</v>
      </c>
      <c r="G13" s="72">
        <v>100</v>
      </c>
      <c r="H13" s="71" t="s">
        <v>14</v>
      </c>
      <c r="I13" s="72">
        <f t="shared" si="0"/>
        <v>100</v>
      </c>
      <c r="J13" s="68" t="s">
        <v>330</v>
      </c>
    </row>
    <row r="14" spans="1:12" ht="72" customHeight="1" x14ac:dyDescent="0.3">
      <c r="A14" s="66"/>
      <c r="B14" s="66" t="s">
        <v>176</v>
      </c>
      <c r="C14" s="138" t="s">
        <v>108</v>
      </c>
      <c r="D14" s="66" t="s">
        <v>188</v>
      </c>
      <c r="E14" s="65">
        <v>100</v>
      </c>
      <c r="F14" s="65" t="s">
        <v>14</v>
      </c>
      <c r="G14" s="77">
        <v>100</v>
      </c>
      <c r="H14" s="65" t="s">
        <v>14</v>
      </c>
      <c r="I14" s="77">
        <f>G14/E14*100</f>
        <v>100</v>
      </c>
      <c r="J14" s="89" t="s">
        <v>331</v>
      </c>
    </row>
    <row r="15" spans="1:12" ht="57.75" customHeight="1" x14ac:dyDescent="0.3">
      <c r="A15" s="66"/>
      <c r="B15" s="133" t="s">
        <v>177</v>
      </c>
      <c r="C15" s="139"/>
      <c r="D15" s="66" t="s">
        <v>178</v>
      </c>
      <c r="E15" s="65">
        <v>100</v>
      </c>
      <c r="F15" s="65" t="s">
        <v>14</v>
      </c>
      <c r="G15" s="77">
        <v>100</v>
      </c>
      <c r="H15" s="65" t="s">
        <v>14</v>
      </c>
      <c r="I15" s="77">
        <f t="shared" ref="I15:I16" si="1">G15/E15*100</f>
        <v>100</v>
      </c>
      <c r="J15" s="89" t="s">
        <v>331</v>
      </c>
    </row>
    <row r="16" spans="1:12" ht="70.2" customHeight="1" x14ac:dyDescent="0.3">
      <c r="A16" s="66"/>
      <c r="B16" s="134"/>
      <c r="C16" s="140"/>
      <c r="D16" s="66" t="s">
        <v>179</v>
      </c>
      <c r="E16" s="65">
        <v>100</v>
      </c>
      <c r="F16" s="65" t="s">
        <v>14</v>
      </c>
      <c r="G16" s="77">
        <v>100</v>
      </c>
      <c r="H16" s="65" t="s">
        <v>14</v>
      </c>
      <c r="I16" s="77">
        <f t="shared" si="1"/>
        <v>100</v>
      </c>
      <c r="J16" s="89" t="s">
        <v>331</v>
      </c>
    </row>
    <row r="17" spans="1:10" ht="72.599999999999994" customHeight="1" x14ac:dyDescent="0.3">
      <c r="A17" s="79"/>
      <c r="B17" s="97" t="s">
        <v>220</v>
      </c>
      <c r="C17" s="82" t="s">
        <v>221</v>
      </c>
      <c r="D17" s="79" t="s">
        <v>191</v>
      </c>
      <c r="E17" s="80">
        <v>6</v>
      </c>
      <c r="F17" s="80" t="s">
        <v>18</v>
      </c>
      <c r="G17" s="80">
        <v>6</v>
      </c>
      <c r="H17" s="80" t="s">
        <v>18</v>
      </c>
      <c r="I17" s="81">
        <f>G17/E17*100</f>
        <v>100</v>
      </c>
      <c r="J17" s="79" t="s">
        <v>332</v>
      </c>
    </row>
    <row r="18" spans="1:10" ht="145.94999999999999" customHeight="1" x14ac:dyDescent="0.3">
      <c r="A18" s="79"/>
      <c r="B18" s="97" t="s">
        <v>219</v>
      </c>
      <c r="C18" s="79" t="s">
        <v>109</v>
      </c>
      <c r="D18" s="79" t="s">
        <v>316</v>
      </c>
      <c r="E18" s="80">
        <v>4</v>
      </c>
      <c r="F18" s="80" t="s">
        <v>113</v>
      </c>
      <c r="G18" s="80">
        <v>4</v>
      </c>
      <c r="H18" s="80" t="s">
        <v>113</v>
      </c>
      <c r="I18" s="81">
        <f>G18/E18*100</f>
        <v>100</v>
      </c>
      <c r="J18" s="79" t="s">
        <v>332</v>
      </c>
    </row>
    <row r="19" spans="1:10" ht="73.2" customHeight="1" x14ac:dyDescent="0.3">
      <c r="A19" s="66"/>
      <c r="B19" s="138" t="s">
        <v>185</v>
      </c>
      <c r="C19" s="138" t="s">
        <v>110</v>
      </c>
      <c r="D19" s="66" t="s">
        <v>186</v>
      </c>
      <c r="E19" s="65">
        <v>100</v>
      </c>
      <c r="F19" s="65" t="s">
        <v>14</v>
      </c>
      <c r="G19" s="77">
        <v>100</v>
      </c>
      <c r="H19" s="65" t="s">
        <v>14</v>
      </c>
      <c r="I19" s="77">
        <f>G19/E19*100</f>
        <v>100</v>
      </c>
      <c r="J19" s="89" t="s">
        <v>333</v>
      </c>
    </row>
    <row r="20" spans="1:10" ht="72" customHeight="1" x14ac:dyDescent="0.3">
      <c r="A20" s="66"/>
      <c r="B20" s="140"/>
      <c r="C20" s="140"/>
      <c r="D20" s="66" t="s">
        <v>187</v>
      </c>
      <c r="E20" s="65">
        <v>100</v>
      </c>
      <c r="F20" s="65" t="s">
        <v>14</v>
      </c>
      <c r="G20" s="77">
        <v>100</v>
      </c>
      <c r="H20" s="65" t="s">
        <v>14</v>
      </c>
      <c r="I20" s="77">
        <f>G20/E20*100</f>
        <v>100</v>
      </c>
      <c r="J20" s="89" t="s">
        <v>333</v>
      </c>
    </row>
    <row r="21" spans="1:10" ht="60.6" customHeight="1" x14ac:dyDescent="0.3">
      <c r="A21" s="79"/>
      <c r="B21" s="97" t="s">
        <v>216</v>
      </c>
      <c r="C21" s="79" t="s">
        <v>111</v>
      </c>
      <c r="D21" s="79" t="s">
        <v>142</v>
      </c>
      <c r="E21" s="80">
        <v>288</v>
      </c>
      <c r="F21" s="80" t="s">
        <v>143</v>
      </c>
      <c r="G21" s="80">
        <v>288</v>
      </c>
      <c r="H21" s="80" t="s">
        <v>143</v>
      </c>
      <c r="I21" s="81">
        <f>G21/E21*100</f>
        <v>100</v>
      </c>
      <c r="J21" s="79" t="s">
        <v>334</v>
      </c>
    </row>
    <row r="22" spans="1:10" ht="91.2" customHeight="1" x14ac:dyDescent="0.3">
      <c r="A22" s="79"/>
      <c r="B22" s="97" t="s">
        <v>217</v>
      </c>
      <c r="C22" s="79" t="s">
        <v>112</v>
      </c>
      <c r="D22" s="79" t="s">
        <v>280</v>
      </c>
      <c r="E22" s="80">
        <v>1</v>
      </c>
      <c r="F22" s="80" t="s">
        <v>113</v>
      </c>
      <c r="G22" s="80">
        <v>1</v>
      </c>
      <c r="H22" s="80" t="s">
        <v>113</v>
      </c>
      <c r="I22" s="81">
        <f t="shared" ref="I22:I23" si="2">G22/E22*100</f>
        <v>100</v>
      </c>
      <c r="J22" s="79" t="s">
        <v>334</v>
      </c>
    </row>
    <row r="23" spans="1:10" ht="116.4" customHeight="1" x14ac:dyDescent="0.3">
      <c r="A23" s="79"/>
      <c r="B23" s="97" t="s">
        <v>218</v>
      </c>
      <c r="C23" s="79" t="s">
        <v>114</v>
      </c>
      <c r="D23" s="79" t="s">
        <v>279</v>
      </c>
      <c r="E23" s="80">
        <v>2</v>
      </c>
      <c r="F23" s="80" t="s">
        <v>113</v>
      </c>
      <c r="G23" s="80">
        <v>2</v>
      </c>
      <c r="H23" s="80" t="s">
        <v>113</v>
      </c>
      <c r="I23" s="81">
        <f t="shared" si="2"/>
        <v>100</v>
      </c>
      <c r="J23" s="79" t="s">
        <v>334</v>
      </c>
    </row>
    <row r="24" spans="1:10" ht="56.25" customHeight="1" x14ac:dyDescent="0.3">
      <c r="A24" s="66"/>
      <c r="B24" s="66" t="s">
        <v>174</v>
      </c>
      <c r="C24" s="66" t="s">
        <v>115</v>
      </c>
      <c r="D24" s="66" t="s">
        <v>175</v>
      </c>
      <c r="E24" s="65">
        <v>87</v>
      </c>
      <c r="F24" s="65" t="s">
        <v>14</v>
      </c>
      <c r="G24" s="114">
        <v>87</v>
      </c>
      <c r="H24" s="65" t="s">
        <v>14</v>
      </c>
      <c r="I24" s="77">
        <f>G24/E24*100</f>
        <v>100</v>
      </c>
      <c r="J24" s="66" t="s">
        <v>335</v>
      </c>
    </row>
    <row r="25" spans="1:10" ht="76.95" customHeight="1" x14ac:dyDescent="0.3">
      <c r="A25" s="79"/>
      <c r="B25" s="97" t="s">
        <v>211</v>
      </c>
      <c r="C25" s="84" t="s">
        <v>116</v>
      </c>
      <c r="D25" s="79" t="s">
        <v>144</v>
      </c>
      <c r="E25" s="80">
        <v>12</v>
      </c>
      <c r="F25" s="80" t="s">
        <v>123</v>
      </c>
      <c r="G25" s="80">
        <v>12</v>
      </c>
      <c r="H25" s="80" t="s">
        <v>123</v>
      </c>
      <c r="I25" s="81">
        <f>G25/E25*100</f>
        <v>100</v>
      </c>
      <c r="J25" s="79" t="s">
        <v>337</v>
      </c>
    </row>
    <row r="26" spans="1:10" ht="60.6" customHeight="1" x14ac:dyDescent="0.3">
      <c r="A26" s="79"/>
      <c r="B26" s="97" t="s">
        <v>212</v>
      </c>
      <c r="C26" s="79" t="s">
        <v>117</v>
      </c>
      <c r="D26" s="79" t="s">
        <v>145</v>
      </c>
      <c r="E26" s="80">
        <v>12</v>
      </c>
      <c r="F26" s="80" t="s">
        <v>123</v>
      </c>
      <c r="G26" s="80">
        <v>12</v>
      </c>
      <c r="H26" s="80" t="s">
        <v>123</v>
      </c>
      <c r="I26" s="81">
        <f t="shared" ref="I26:I29" si="3">G26/E26*100</f>
        <v>100</v>
      </c>
      <c r="J26" s="79" t="s">
        <v>335</v>
      </c>
    </row>
    <row r="27" spans="1:10" ht="70.95" customHeight="1" x14ac:dyDescent="0.3">
      <c r="A27" s="79"/>
      <c r="B27" s="97" t="s">
        <v>213</v>
      </c>
      <c r="C27" s="84" t="s">
        <v>118</v>
      </c>
      <c r="D27" s="79" t="s">
        <v>146</v>
      </c>
      <c r="E27" s="80">
        <v>12</v>
      </c>
      <c r="F27" s="80" t="s">
        <v>123</v>
      </c>
      <c r="G27" s="80">
        <v>12</v>
      </c>
      <c r="H27" s="80" t="s">
        <v>123</v>
      </c>
      <c r="I27" s="81">
        <f t="shared" si="3"/>
        <v>100</v>
      </c>
      <c r="J27" s="79" t="s">
        <v>335</v>
      </c>
    </row>
    <row r="28" spans="1:10" ht="46.95" customHeight="1" x14ac:dyDescent="0.3">
      <c r="A28" s="79"/>
      <c r="B28" s="97" t="s">
        <v>214</v>
      </c>
      <c r="C28" s="79" t="s">
        <v>119</v>
      </c>
      <c r="D28" s="79" t="s">
        <v>147</v>
      </c>
      <c r="E28" s="80">
        <v>12</v>
      </c>
      <c r="F28" s="80" t="s">
        <v>113</v>
      </c>
      <c r="G28" s="80">
        <v>12</v>
      </c>
      <c r="H28" s="80" t="s">
        <v>113</v>
      </c>
      <c r="I28" s="81">
        <f t="shared" si="3"/>
        <v>100</v>
      </c>
      <c r="J28" s="79" t="s">
        <v>336</v>
      </c>
    </row>
    <row r="29" spans="1:10" ht="72" customHeight="1" x14ac:dyDescent="0.3">
      <c r="A29" s="79"/>
      <c r="B29" s="97" t="s">
        <v>215</v>
      </c>
      <c r="C29" s="79" t="s">
        <v>120</v>
      </c>
      <c r="D29" s="79" t="s">
        <v>148</v>
      </c>
      <c r="E29" s="80">
        <v>12</v>
      </c>
      <c r="F29" s="80" t="s">
        <v>113</v>
      </c>
      <c r="G29" s="80">
        <v>12</v>
      </c>
      <c r="H29" s="80" t="s">
        <v>113</v>
      </c>
      <c r="I29" s="81">
        <f t="shared" si="3"/>
        <v>100</v>
      </c>
      <c r="J29" s="79" t="s">
        <v>337</v>
      </c>
    </row>
    <row r="30" spans="1:10" ht="51.75" hidden="1" customHeight="1" x14ac:dyDescent="0.3">
      <c r="A30" s="66"/>
      <c r="B30" s="66" t="s">
        <v>181</v>
      </c>
      <c r="C30" s="66" t="s">
        <v>121</v>
      </c>
      <c r="D30" s="66" t="s">
        <v>180</v>
      </c>
      <c r="E30" s="65">
        <v>0</v>
      </c>
      <c r="F30" s="65" t="s">
        <v>14</v>
      </c>
      <c r="G30" s="65">
        <v>0</v>
      </c>
      <c r="H30" s="65" t="e">
        <f>#REF!</f>
        <v>#REF!</v>
      </c>
      <c r="I30" s="77">
        <v>0</v>
      </c>
      <c r="J30" s="66"/>
    </row>
    <row r="31" spans="1:10" ht="49.2" hidden="1" customHeight="1" x14ac:dyDescent="0.3">
      <c r="A31" s="79"/>
      <c r="B31" s="61" t="s">
        <v>210</v>
      </c>
      <c r="C31" s="79" t="s">
        <v>122</v>
      </c>
      <c r="D31" s="79" t="s">
        <v>245</v>
      </c>
      <c r="E31" s="80">
        <v>0</v>
      </c>
      <c r="F31" s="80" t="s">
        <v>137</v>
      </c>
      <c r="G31" s="80">
        <v>0</v>
      </c>
      <c r="H31" s="80" t="e">
        <f>#REF!</f>
        <v>#REF!</v>
      </c>
      <c r="I31" s="81">
        <v>0</v>
      </c>
      <c r="J31" s="79"/>
    </row>
    <row r="32" spans="1:10" ht="16.2" hidden="1" customHeight="1" x14ac:dyDescent="0.3">
      <c r="A32" s="146" t="s">
        <v>70</v>
      </c>
      <c r="B32" s="147"/>
      <c r="C32" s="147"/>
      <c r="D32" s="147"/>
      <c r="E32" s="147"/>
      <c r="F32" s="147"/>
      <c r="G32" s="147"/>
      <c r="H32" s="147"/>
      <c r="I32" s="83">
        <f>AVERAGE(I31:I31)</f>
        <v>0</v>
      </c>
      <c r="J32" s="85"/>
    </row>
    <row r="33" spans="1:10" ht="16.2" hidden="1" customHeight="1" x14ac:dyDescent="0.3">
      <c r="A33" s="135" t="s">
        <v>85</v>
      </c>
      <c r="B33" s="136"/>
      <c r="C33" s="136"/>
      <c r="D33" s="136"/>
      <c r="E33" s="136"/>
      <c r="F33" s="136"/>
      <c r="G33" s="136"/>
      <c r="H33" s="136"/>
      <c r="I33" s="67" t="e">
        <f>VLOOKUP(I32,#REF!,3)</f>
        <v>#REF!</v>
      </c>
      <c r="J33" s="86"/>
    </row>
    <row r="34" spans="1:10" ht="70.2" customHeight="1" x14ac:dyDescent="0.3">
      <c r="A34" s="66"/>
      <c r="B34" s="66" t="s">
        <v>182</v>
      </c>
      <c r="C34" s="66" t="s">
        <v>124</v>
      </c>
      <c r="D34" s="66" t="s">
        <v>183</v>
      </c>
      <c r="E34" s="65">
        <v>100</v>
      </c>
      <c r="F34" s="65" t="s">
        <v>14</v>
      </c>
      <c r="G34" s="77">
        <v>100</v>
      </c>
      <c r="H34" s="65" t="s">
        <v>14</v>
      </c>
      <c r="I34" s="77">
        <f>G34/E34*100</f>
        <v>100</v>
      </c>
      <c r="J34" s="66" t="s">
        <v>335</v>
      </c>
    </row>
    <row r="35" spans="1:10" ht="64.2" customHeight="1" x14ac:dyDescent="0.3">
      <c r="A35" s="79"/>
      <c r="B35" s="97" t="s">
        <v>209</v>
      </c>
      <c r="C35" s="79" t="s">
        <v>125</v>
      </c>
      <c r="D35" s="79" t="s">
        <v>243</v>
      </c>
      <c r="E35" s="80">
        <v>12</v>
      </c>
      <c r="F35" s="80" t="s">
        <v>113</v>
      </c>
      <c r="G35" s="80">
        <v>12</v>
      </c>
      <c r="H35" s="80" t="s">
        <v>113</v>
      </c>
      <c r="I35" s="81">
        <f>G35/E35*100</f>
        <v>100</v>
      </c>
      <c r="J35" s="79" t="s">
        <v>335</v>
      </c>
    </row>
    <row r="36" spans="1:10" ht="72.599999999999994" customHeight="1" x14ac:dyDescent="0.3">
      <c r="A36" s="87"/>
      <c r="B36" s="97" t="s">
        <v>52</v>
      </c>
      <c r="C36" s="87" t="s">
        <v>126</v>
      </c>
      <c r="D36" s="87" t="s">
        <v>244</v>
      </c>
      <c r="E36" s="88">
        <v>12</v>
      </c>
      <c r="F36" s="88" t="s">
        <v>113</v>
      </c>
      <c r="G36" s="88">
        <v>12</v>
      </c>
      <c r="H36" s="88" t="s">
        <v>113</v>
      </c>
      <c r="I36" s="81">
        <f>G36/E36*100</f>
        <v>100</v>
      </c>
      <c r="J36" s="87" t="s">
        <v>336</v>
      </c>
    </row>
    <row r="37" spans="1:10" ht="64.5" customHeight="1" x14ac:dyDescent="0.3">
      <c r="A37" s="89"/>
      <c r="B37" s="89" t="s">
        <v>181</v>
      </c>
      <c r="C37" s="90" t="s">
        <v>127</v>
      </c>
      <c r="D37" s="66" t="s">
        <v>184</v>
      </c>
      <c r="E37" s="75">
        <v>100</v>
      </c>
      <c r="F37" s="75" t="s">
        <v>14</v>
      </c>
      <c r="G37" s="76">
        <v>100</v>
      </c>
      <c r="H37" s="75" t="s">
        <v>14</v>
      </c>
      <c r="I37" s="77">
        <f>G37/E37*100</f>
        <v>100</v>
      </c>
      <c r="J37" s="66" t="s">
        <v>335</v>
      </c>
    </row>
    <row r="38" spans="1:10" ht="104.4" customHeight="1" x14ac:dyDescent="0.3">
      <c r="A38" s="79"/>
      <c r="B38" s="97" t="s">
        <v>206</v>
      </c>
      <c r="C38" s="84" t="s">
        <v>128</v>
      </c>
      <c r="D38" s="79" t="s">
        <v>149</v>
      </c>
      <c r="E38" s="80">
        <v>3</v>
      </c>
      <c r="F38" s="80" t="s">
        <v>137</v>
      </c>
      <c r="G38" s="80">
        <v>3</v>
      </c>
      <c r="H38" s="80" t="s">
        <v>137</v>
      </c>
      <c r="I38" s="81">
        <f>G38/E38*100</f>
        <v>100</v>
      </c>
      <c r="J38" s="79" t="s">
        <v>335</v>
      </c>
    </row>
    <row r="39" spans="1:10" ht="62.4" customHeight="1" x14ac:dyDescent="0.3">
      <c r="A39" s="79"/>
      <c r="B39" s="97" t="s">
        <v>207</v>
      </c>
      <c r="C39" s="79" t="s">
        <v>129</v>
      </c>
      <c r="D39" s="79" t="s">
        <v>150</v>
      </c>
      <c r="E39" s="80">
        <v>2</v>
      </c>
      <c r="F39" s="80" t="s">
        <v>137</v>
      </c>
      <c r="G39" s="80">
        <v>2</v>
      </c>
      <c r="H39" s="80" t="s">
        <v>137</v>
      </c>
      <c r="I39" s="81">
        <f t="shared" ref="I39:I40" si="4">G39/E39*100</f>
        <v>100</v>
      </c>
      <c r="J39" s="79" t="s">
        <v>335</v>
      </c>
    </row>
    <row r="40" spans="1:10" ht="70.2" customHeight="1" x14ac:dyDescent="0.3">
      <c r="A40" s="79"/>
      <c r="B40" s="97" t="s">
        <v>208</v>
      </c>
      <c r="C40" s="79" t="s">
        <v>130</v>
      </c>
      <c r="D40" s="79" t="s">
        <v>246</v>
      </c>
      <c r="E40" s="80">
        <v>3</v>
      </c>
      <c r="F40" s="80" t="s">
        <v>137</v>
      </c>
      <c r="G40" s="88">
        <v>3</v>
      </c>
      <c r="H40" s="80" t="s">
        <v>137</v>
      </c>
      <c r="I40" s="81">
        <f t="shared" si="4"/>
        <v>100</v>
      </c>
      <c r="J40" s="79" t="s">
        <v>335</v>
      </c>
    </row>
    <row r="41" spans="1:10" ht="69.599999999999994" customHeight="1" x14ac:dyDescent="0.3">
      <c r="A41" s="68"/>
      <c r="B41" s="91" t="s">
        <v>282</v>
      </c>
      <c r="C41" s="137" t="s">
        <v>131</v>
      </c>
      <c r="D41" s="68" t="s">
        <v>283</v>
      </c>
      <c r="E41" s="73">
        <v>92</v>
      </c>
      <c r="F41" s="71" t="s">
        <v>14</v>
      </c>
      <c r="G41" s="72">
        <f>751/840*100</f>
        <v>89.404761904761912</v>
      </c>
      <c r="H41" s="71" t="s">
        <v>14</v>
      </c>
      <c r="I41" s="72">
        <f>G41/E41*100</f>
        <v>97.179089026915122</v>
      </c>
      <c r="J41" s="68" t="s">
        <v>339</v>
      </c>
    </row>
    <row r="42" spans="1:10" ht="84.6" customHeight="1" x14ac:dyDescent="0.3">
      <c r="A42" s="68"/>
      <c r="B42" s="91" t="s">
        <v>192</v>
      </c>
      <c r="C42" s="137"/>
      <c r="D42" s="68" t="s">
        <v>154</v>
      </c>
      <c r="E42" s="73">
        <v>80</v>
      </c>
      <c r="F42" s="71" t="s">
        <v>14</v>
      </c>
      <c r="G42" s="110">
        <f>751/840*100</f>
        <v>89.404761904761912</v>
      </c>
      <c r="H42" s="71" t="s">
        <v>14</v>
      </c>
      <c r="I42" s="72">
        <f t="shared" ref="I42:I44" si="5">G42/E42*100</f>
        <v>111.75595238095239</v>
      </c>
      <c r="J42" s="68" t="s">
        <v>339</v>
      </c>
    </row>
    <row r="43" spans="1:10" ht="141" customHeight="1" x14ac:dyDescent="0.3">
      <c r="A43" s="68"/>
      <c r="B43" s="91" t="s">
        <v>284</v>
      </c>
      <c r="C43" s="137"/>
      <c r="D43" s="68" t="s">
        <v>155</v>
      </c>
      <c r="E43" s="73">
        <v>96</v>
      </c>
      <c r="F43" s="71" t="s">
        <v>14</v>
      </c>
      <c r="G43" s="110">
        <v>96</v>
      </c>
      <c r="H43" s="71" t="s">
        <v>14</v>
      </c>
      <c r="I43" s="72">
        <f t="shared" si="5"/>
        <v>100</v>
      </c>
      <c r="J43" s="68" t="s">
        <v>339</v>
      </c>
    </row>
    <row r="44" spans="1:10" ht="154.80000000000001" customHeight="1" x14ac:dyDescent="0.3">
      <c r="A44" s="71"/>
      <c r="B44" s="91" t="s">
        <v>285</v>
      </c>
      <c r="C44" s="137"/>
      <c r="D44" s="68" t="s">
        <v>286</v>
      </c>
      <c r="E44" s="73">
        <v>92</v>
      </c>
      <c r="F44" s="71" t="s">
        <v>14</v>
      </c>
      <c r="G44" s="110">
        <f>62/60*100</f>
        <v>103.33333333333334</v>
      </c>
      <c r="H44" s="71" t="s">
        <v>14</v>
      </c>
      <c r="I44" s="72">
        <f t="shared" si="5"/>
        <v>112.31884057971016</v>
      </c>
      <c r="J44" s="68" t="s">
        <v>339</v>
      </c>
    </row>
    <row r="45" spans="1:10" ht="96" customHeight="1" x14ac:dyDescent="0.3">
      <c r="A45" s="98"/>
      <c r="B45" s="64" t="s">
        <v>151</v>
      </c>
      <c r="C45" s="138" t="s">
        <v>132</v>
      </c>
      <c r="D45" s="64" t="s">
        <v>152</v>
      </c>
      <c r="E45" s="92">
        <v>56</v>
      </c>
      <c r="F45" s="78" t="s">
        <v>14</v>
      </c>
      <c r="G45" s="114">
        <f>14/25*100</f>
        <v>56.000000000000007</v>
      </c>
      <c r="H45" s="78" t="s">
        <v>14</v>
      </c>
      <c r="I45" s="76">
        <f>G45/E45*100</f>
        <v>100.00000000000003</v>
      </c>
      <c r="J45" s="98" t="s">
        <v>338</v>
      </c>
    </row>
    <row r="46" spans="1:10" ht="97.2" customHeight="1" x14ac:dyDescent="0.3">
      <c r="A46" s="98"/>
      <c r="B46" s="64" t="s">
        <v>153</v>
      </c>
      <c r="C46" s="139"/>
      <c r="D46" s="64" t="s">
        <v>156</v>
      </c>
      <c r="E46" s="93">
        <v>92</v>
      </c>
      <c r="F46" s="78" t="s">
        <v>14</v>
      </c>
      <c r="G46" s="111">
        <f>10547/10380*100</f>
        <v>101.60886319845856</v>
      </c>
      <c r="H46" s="78" t="s">
        <v>14</v>
      </c>
      <c r="I46" s="76">
        <f t="shared" ref="I46:I47" si="6">G46/E46*100</f>
        <v>110.44441652006365</v>
      </c>
      <c r="J46" s="98" t="s">
        <v>338</v>
      </c>
    </row>
    <row r="47" spans="1:10" ht="42.6" customHeight="1" x14ac:dyDescent="0.3">
      <c r="A47" s="98"/>
      <c r="B47" s="64" t="s">
        <v>193</v>
      </c>
      <c r="C47" s="139"/>
      <c r="D47" s="64" t="s">
        <v>157</v>
      </c>
      <c r="E47" s="93">
        <v>88</v>
      </c>
      <c r="F47" s="78" t="s">
        <v>14</v>
      </c>
      <c r="G47" s="114">
        <v>88</v>
      </c>
      <c r="H47" s="78" t="s">
        <v>14</v>
      </c>
      <c r="I47" s="76">
        <f t="shared" si="6"/>
        <v>100</v>
      </c>
      <c r="J47" s="98" t="s">
        <v>338</v>
      </c>
    </row>
    <row r="48" spans="1:10" ht="60" customHeight="1" x14ac:dyDescent="0.3">
      <c r="A48" s="98"/>
      <c r="B48" s="64" t="s">
        <v>287</v>
      </c>
      <c r="C48" s="139"/>
      <c r="D48" s="64" t="s">
        <v>288</v>
      </c>
      <c r="E48" s="93">
        <v>91</v>
      </c>
      <c r="F48" s="78" t="s">
        <v>14</v>
      </c>
      <c r="G48" s="115">
        <v>91</v>
      </c>
      <c r="H48" s="78" t="s">
        <v>14</v>
      </c>
      <c r="I48" s="76">
        <f>G48/E48*100</f>
        <v>100</v>
      </c>
      <c r="J48" s="98" t="s">
        <v>338</v>
      </c>
    </row>
    <row r="49" spans="1:10" ht="112.8" customHeight="1" x14ac:dyDescent="0.3">
      <c r="A49" s="79"/>
      <c r="B49" s="97" t="s">
        <v>224</v>
      </c>
      <c r="C49" s="79" t="s">
        <v>222</v>
      </c>
      <c r="D49" s="79" t="s">
        <v>223</v>
      </c>
      <c r="E49" s="80">
        <v>5</v>
      </c>
      <c r="F49" s="80" t="s">
        <v>113</v>
      </c>
      <c r="G49" s="80">
        <v>5</v>
      </c>
      <c r="H49" s="80" t="s">
        <v>113</v>
      </c>
      <c r="I49" s="81">
        <f>G49/E49*100</f>
        <v>100</v>
      </c>
      <c r="J49" s="79" t="s">
        <v>344</v>
      </c>
    </row>
    <row r="50" spans="1:10" ht="86.4" customHeight="1" x14ac:dyDescent="0.3">
      <c r="A50" s="79"/>
      <c r="B50" s="97" t="s">
        <v>228</v>
      </c>
      <c r="C50" s="79" t="s">
        <v>253</v>
      </c>
      <c r="D50" s="79" t="s">
        <v>229</v>
      </c>
      <c r="E50" s="80">
        <v>1</v>
      </c>
      <c r="F50" s="80" t="s">
        <v>250</v>
      </c>
      <c r="G50" s="80">
        <v>1</v>
      </c>
      <c r="H50" s="80" t="s">
        <v>250</v>
      </c>
      <c r="I50" s="81">
        <f t="shared" ref="I50:I53" si="7">G50/E50*100</f>
        <v>100</v>
      </c>
      <c r="J50" s="94" t="s">
        <v>340</v>
      </c>
    </row>
    <row r="51" spans="1:10" ht="72" customHeight="1" x14ac:dyDescent="0.3">
      <c r="A51" s="79"/>
      <c r="B51" s="97" t="s">
        <v>205</v>
      </c>
      <c r="C51" s="79" t="s">
        <v>252</v>
      </c>
      <c r="D51" s="79" t="s">
        <v>227</v>
      </c>
      <c r="E51" s="80">
        <v>3</v>
      </c>
      <c r="F51" s="80" t="s">
        <v>251</v>
      </c>
      <c r="G51" s="80">
        <v>3</v>
      </c>
      <c r="H51" s="80" t="s">
        <v>251</v>
      </c>
      <c r="I51" s="81">
        <f t="shared" si="7"/>
        <v>100</v>
      </c>
      <c r="J51" s="79" t="s">
        <v>343</v>
      </c>
    </row>
    <row r="52" spans="1:10" ht="93.6" customHeight="1" x14ac:dyDescent="0.3">
      <c r="A52" s="79"/>
      <c r="B52" s="97" t="s">
        <v>225</v>
      </c>
      <c r="C52" s="84" t="s">
        <v>254</v>
      </c>
      <c r="D52" s="79" t="s">
        <v>226</v>
      </c>
      <c r="E52" s="80">
        <v>4</v>
      </c>
      <c r="F52" s="80" t="s">
        <v>255</v>
      </c>
      <c r="G52" s="80">
        <v>4</v>
      </c>
      <c r="H52" s="80" t="s">
        <v>255</v>
      </c>
      <c r="I52" s="81">
        <f>G52/E52*100</f>
        <v>100</v>
      </c>
      <c r="J52" s="79" t="s">
        <v>342</v>
      </c>
    </row>
    <row r="53" spans="1:10" ht="87.6" customHeight="1" x14ac:dyDescent="0.3">
      <c r="A53" s="79"/>
      <c r="B53" s="97" t="s">
        <v>204</v>
      </c>
      <c r="C53" s="79" t="s">
        <v>256</v>
      </c>
      <c r="D53" s="79" t="s">
        <v>259</v>
      </c>
      <c r="E53" s="80">
        <v>4</v>
      </c>
      <c r="F53" s="80" t="s">
        <v>257</v>
      </c>
      <c r="G53" s="80">
        <v>4</v>
      </c>
      <c r="H53" s="80" t="s">
        <v>257</v>
      </c>
      <c r="I53" s="81">
        <f t="shared" si="7"/>
        <v>100</v>
      </c>
      <c r="J53" s="79" t="s">
        <v>342</v>
      </c>
    </row>
    <row r="54" spans="1:10" ht="63.6" customHeight="1" x14ac:dyDescent="0.3">
      <c r="A54" s="79"/>
      <c r="B54" s="97" t="s">
        <v>203</v>
      </c>
      <c r="C54" s="61" t="s">
        <v>275</v>
      </c>
      <c r="D54" s="61" t="s">
        <v>258</v>
      </c>
      <c r="E54" s="80">
        <v>4</v>
      </c>
      <c r="F54" s="80" t="s">
        <v>133</v>
      </c>
      <c r="G54" s="80">
        <v>4</v>
      </c>
      <c r="H54" s="80" t="s">
        <v>133</v>
      </c>
      <c r="I54" s="81">
        <f t="shared" ref="I54:I60" si="8">G54/E54*100</f>
        <v>100</v>
      </c>
      <c r="J54" s="79" t="s">
        <v>341</v>
      </c>
    </row>
    <row r="55" spans="1:10" ht="70.8" customHeight="1" x14ac:dyDescent="0.3">
      <c r="A55" s="68"/>
      <c r="B55" s="62" t="s">
        <v>318</v>
      </c>
      <c r="C55" s="130" t="s">
        <v>134</v>
      </c>
      <c r="D55" s="62" t="s">
        <v>319</v>
      </c>
      <c r="E55" s="71">
        <v>3</v>
      </c>
      <c r="F55" s="71" t="s">
        <v>189</v>
      </c>
      <c r="G55" s="71">
        <v>3</v>
      </c>
      <c r="H55" s="71" t="s">
        <v>189</v>
      </c>
      <c r="I55" s="72">
        <f t="shared" si="8"/>
        <v>100</v>
      </c>
      <c r="J55" s="68" t="s">
        <v>339</v>
      </c>
    </row>
    <row r="56" spans="1:10" ht="69" customHeight="1" x14ac:dyDescent="0.3">
      <c r="A56" s="68"/>
      <c r="B56" s="62" t="s">
        <v>289</v>
      </c>
      <c r="C56" s="131"/>
      <c r="D56" s="62" t="s">
        <v>290</v>
      </c>
      <c r="E56" s="71">
        <v>78</v>
      </c>
      <c r="F56" s="71" t="s">
        <v>14</v>
      </c>
      <c r="G56" s="113">
        <f>33/45*100</f>
        <v>73.333333333333329</v>
      </c>
      <c r="H56" s="71" t="s">
        <v>14</v>
      </c>
      <c r="I56" s="72">
        <f t="shared" si="8"/>
        <v>94.01709401709401</v>
      </c>
      <c r="J56" s="68" t="s">
        <v>339</v>
      </c>
    </row>
    <row r="57" spans="1:10" ht="87" customHeight="1" x14ac:dyDescent="0.3">
      <c r="A57" s="68"/>
      <c r="B57" s="62" t="s">
        <v>292</v>
      </c>
      <c r="C57" s="132"/>
      <c r="D57" s="62" t="s">
        <v>164</v>
      </c>
      <c r="E57" s="71">
        <v>80</v>
      </c>
      <c r="F57" s="71" t="s">
        <v>14</v>
      </c>
      <c r="G57" s="116">
        <f>15/20*100</f>
        <v>75</v>
      </c>
      <c r="H57" s="71" t="s">
        <v>14</v>
      </c>
      <c r="I57" s="72">
        <f t="shared" si="8"/>
        <v>93.75</v>
      </c>
      <c r="J57" s="68" t="s">
        <v>339</v>
      </c>
    </row>
    <row r="58" spans="1:10" ht="75" x14ac:dyDescent="0.3">
      <c r="A58" s="66"/>
      <c r="B58" s="64" t="s">
        <v>194</v>
      </c>
      <c r="C58" s="75" t="s">
        <v>135</v>
      </c>
      <c r="D58" s="64" t="s">
        <v>293</v>
      </c>
      <c r="E58" s="65">
        <f>12/16*100</f>
        <v>75</v>
      </c>
      <c r="F58" s="65" t="s">
        <v>14</v>
      </c>
      <c r="G58" s="117">
        <f>12/16*100</f>
        <v>75</v>
      </c>
      <c r="H58" s="65" t="s">
        <v>14</v>
      </c>
      <c r="I58" s="77">
        <f t="shared" si="8"/>
        <v>100</v>
      </c>
      <c r="J58" s="66" t="s">
        <v>339</v>
      </c>
    </row>
    <row r="59" spans="1:10" ht="119.4" customHeight="1" x14ac:dyDescent="0.3">
      <c r="A59" s="79"/>
      <c r="B59" s="97" t="s">
        <v>238</v>
      </c>
      <c r="C59" s="79" t="s">
        <v>262</v>
      </c>
      <c r="D59" s="79" t="s">
        <v>281</v>
      </c>
      <c r="E59" s="80">
        <v>4</v>
      </c>
      <c r="F59" s="80" t="s">
        <v>18</v>
      </c>
      <c r="G59" s="80">
        <v>4</v>
      </c>
      <c r="H59" s="80" t="s">
        <v>18</v>
      </c>
      <c r="I59" s="81">
        <f t="shared" si="8"/>
        <v>100</v>
      </c>
      <c r="J59" s="79" t="s">
        <v>346</v>
      </c>
    </row>
    <row r="60" spans="1:10" ht="70.8" customHeight="1" x14ac:dyDescent="0.3">
      <c r="A60" s="66"/>
      <c r="B60" s="64" t="s">
        <v>291</v>
      </c>
      <c r="C60" s="138" t="s">
        <v>136</v>
      </c>
      <c r="D60" s="64" t="s">
        <v>195</v>
      </c>
      <c r="E60" s="101">
        <f>84/135*100</f>
        <v>62.222222222222221</v>
      </c>
      <c r="F60" s="65" t="s">
        <v>14</v>
      </c>
      <c r="G60" s="118">
        <f>83/135*100</f>
        <v>61.481481481481481</v>
      </c>
      <c r="H60" s="65" t="s">
        <v>14</v>
      </c>
      <c r="I60" s="109">
        <f t="shared" si="8"/>
        <v>98.80952380952381</v>
      </c>
      <c r="J60" s="66" t="s">
        <v>345</v>
      </c>
    </row>
    <row r="61" spans="1:10" ht="57" customHeight="1" x14ac:dyDescent="0.3">
      <c r="A61" s="66"/>
      <c r="B61" s="64" t="s">
        <v>158</v>
      </c>
      <c r="C61" s="139"/>
      <c r="D61" s="95" t="s">
        <v>159</v>
      </c>
      <c r="E61" s="93">
        <v>72</v>
      </c>
      <c r="F61" s="65" t="s">
        <v>14</v>
      </c>
      <c r="G61" s="118">
        <v>72</v>
      </c>
      <c r="H61" s="65" t="s">
        <v>14</v>
      </c>
      <c r="I61" s="109">
        <f t="shared" ref="I61:I62" si="9">G61/E61*100</f>
        <v>100</v>
      </c>
      <c r="J61" s="66" t="s">
        <v>345</v>
      </c>
    </row>
    <row r="62" spans="1:10" ht="57" customHeight="1" x14ac:dyDescent="0.3">
      <c r="A62" s="66"/>
      <c r="B62" s="64" t="s">
        <v>160</v>
      </c>
      <c r="C62" s="139"/>
      <c r="D62" s="95" t="s">
        <v>162</v>
      </c>
      <c r="E62" s="93">
        <v>43</v>
      </c>
      <c r="F62" s="65" t="s">
        <v>14</v>
      </c>
      <c r="G62" s="118">
        <v>43</v>
      </c>
      <c r="H62" s="65" t="s">
        <v>14</v>
      </c>
      <c r="I62" s="109">
        <f t="shared" si="9"/>
        <v>100</v>
      </c>
      <c r="J62" s="66" t="s">
        <v>345</v>
      </c>
    </row>
    <row r="63" spans="1:10" ht="57" customHeight="1" x14ac:dyDescent="0.3">
      <c r="A63" s="66"/>
      <c r="B63" s="64" t="s">
        <v>161</v>
      </c>
      <c r="C63" s="140"/>
      <c r="D63" s="95" t="s">
        <v>163</v>
      </c>
      <c r="E63" s="105">
        <v>71</v>
      </c>
      <c r="F63" s="65" t="s">
        <v>14</v>
      </c>
      <c r="G63" s="118">
        <v>71</v>
      </c>
      <c r="H63" s="65" t="s">
        <v>14</v>
      </c>
      <c r="I63" s="77">
        <f>G63/E63*100</f>
        <v>100</v>
      </c>
      <c r="J63" s="66" t="s">
        <v>345</v>
      </c>
    </row>
    <row r="64" spans="1:10" ht="129" customHeight="1" x14ac:dyDescent="0.3">
      <c r="A64" s="79"/>
      <c r="B64" s="97" t="s">
        <v>230</v>
      </c>
      <c r="C64" s="79" t="s">
        <v>274</v>
      </c>
      <c r="D64" s="79" t="s">
        <v>231</v>
      </c>
      <c r="E64" s="80">
        <v>3</v>
      </c>
      <c r="F64" s="80" t="s">
        <v>113</v>
      </c>
      <c r="G64" s="80">
        <v>3</v>
      </c>
      <c r="H64" s="80" t="s">
        <v>113</v>
      </c>
      <c r="I64" s="81">
        <f>G64/E64*100</f>
        <v>100</v>
      </c>
      <c r="J64" s="79" t="s">
        <v>350</v>
      </c>
    </row>
    <row r="65" spans="1:12" ht="72" customHeight="1" x14ac:dyDescent="0.3">
      <c r="A65" s="79"/>
      <c r="B65" s="97" t="s">
        <v>237</v>
      </c>
      <c r="C65" s="79" t="s">
        <v>266</v>
      </c>
      <c r="D65" s="79" t="s">
        <v>236</v>
      </c>
      <c r="E65" s="80">
        <v>8</v>
      </c>
      <c r="F65" s="80" t="s">
        <v>18</v>
      </c>
      <c r="G65" s="80">
        <v>8</v>
      </c>
      <c r="H65" s="80" t="s">
        <v>18</v>
      </c>
      <c r="I65" s="81">
        <f t="shared" ref="I65:I69" si="10">G65/E65*100</f>
        <v>100</v>
      </c>
      <c r="J65" s="79" t="s">
        <v>349</v>
      </c>
    </row>
    <row r="66" spans="1:12" ht="105.6" customHeight="1" x14ac:dyDescent="0.3">
      <c r="A66" s="79"/>
      <c r="B66" s="97" t="s">
        <v>232</v>
      </c>
      <c r="C66" s="79" t="s">
        <v>264</v>
      </c>
      <c r="D66" s="79" t="s">
        <v>260</v>
      </c>
      <c r="E66" s="80">
        <v>1</v>
      </c>
      <c r="F66" s="80" t="s">
        <v>248</v>
      </c>
      <c r="G66" s="80">
        <v>1</v>
      </c>
      <c r="H66" s="80" t="s">
        <v>248</v>
      </c>
      <c r="I66" s="81">
        <f t="shared" si="10"/>
        <v>100</v>
      </c>
      <c r="J66" s="79" t="s">
        <v>339</v>
      </c>
    </row>
    <row r="67" spans="1:12" ht="106.2" customHeight="1" x14ac:dyDescent="0.3">
      <c r="A67" s="79"/>
      <c r="B67" s="97" t="s">
        <v>202</v>
      </c>
      <c r="C67" s="79" t="s">
        <v>263</v>
      </c>
      <c r="D67" s="79" t="s">
        <v>247</v>
      </c>
      <c r="E67" s="80">
        <v>21</v>
      </c>
      <c r="F67" s="80" t="s">
        <v>197</v>
      </c>
      <c r="G67" s="80">
        <v>21</v>
      </c>
      <c r="H67" s="80" t="s">
        <v>197</v>
      </c>
      <c r="I67" s="81">
        <f t="shared" si="10"/>
        <v>100</v>
      </c>
      <c r="J67" s="79" t="s">
        <v>348</v>
      </c>
    </row>
    <row r="68" spans="1:12" ht="69.599999999999994" customHeight="1" x14ac:dyDescent="0.3">
      <c r="A68" s="79"/>
      <c r="B68" s="97" t="s">
        <v>234</v>
      </c>
      <c r="C68" s="79" t="s">
        <v>267</v>
      </c>
      <c r="D68" s="79" t="s">
        <v>235</v>
      </c>
      <c r="E68" s="80">
        <v>2</v>
      </c>
      <c r="F68" s="80" t="s">
        <v>18</v>
      </c>
      <c r="G68" s="80">
        <v>2</v>
      </c>
      <c r="H68" s="80" t="s">
        <v>18</v>
      </c>
      <c r="I68" s="81">
        <f t="shared" si="10"/>
        <v>100</v>
      </c>
      <c r="J68" s="79" t="s">
        <v>348</v>
      </c>
    </row>
    <row r="69" spans="1:12" ht="112.8" customHeight="1" x14ac:dyDescent="0.3">
      <c r="A69" s="79"/>
      <c r="B69" s="97" t="s">
        <v>233</v>
      </c>
      <c r="C69" s="79" t="s">
        <v>265</v>
      </c>
      <c r="D69" s="79" t="s">
        <v>261</v>
      </c>
      <c r="E69" s="88">
        <v>2</v>
      </c>
      <c r="F69" s="80" t="s">
        <v>249</v>
      </c>
      <c r="G69" s="88">
        <v>2</v>
      </c>
      <c r="H69" s="80" t="s">
        <v>249</v>
      </c>
      <c r="I69" s="81">
        <f t="shared" si="10"/>
        <v>100</v>
      </c>
      <c r="J69" s="79" t="s">
        <v>347</v>
      </c>
    </row>
    <row r="70" spans="1:12" ht="107.4" customHeight="1" x14ac:dyDescent="0.3">
      <c r="A70" s="68"/>
      <c r="B70" s="62" t="s">
        <v>294</v>
      </c>
      <c r="C70" s="137" t="s">
        <v>138</v>
      </c>
      <c r="D70" s="63" t="s">
        <v>296</v>
      </c>
      <c r="E70" s="71">
        <v>2.63</v>
      </c>
      <c r="F70" s="71" t="s">
        <v>189</v>
      </c>
      <c r="G70" s="71">
        <v>2.63</v>
      </c>
      <c r="H70" s="71" t="s">
        <v>189</v>
      </c>
      <c r="I70" s="72">
        <f>G70/E70*100</f>
        <v>100</v>
      </c>
      <c r="J70" s="68" t="s">
        <v>351</v>
      </c>
    </row>
    <row r="71" spans="1:12" ht="83.4" customHeight="1" x14ac:dyDescent="0.3">
      <c r="A71" s="68"/>
      <c r="B71" s="62" t="s">
        <v>295</v>
      </c>
      <c r="C71" s="137"/>
      <c r="D71" s="63" t="s">
        <v>320</v>
      </c>
      <c r="E71" s="71">
        <v>70</v>
      </c>
      <c r="F71" s="71" t="s">
        <v>14</v>
      </c>
      <c r="G71" s="110">
        <f>3034/4838*100</f>
        <v>62.711864406779661</v>
      </c>
      <c r="H71" s="71" t="s">
        <v>14</v>
      </c>
      <c r="I71" s="72">
        <f t="shared" ref="I71:I72" si="11">G71/E71*100</f>
        <v>89.58837772397095</v>
      </c>
      <c r="J71" s="68" t="s">
        <v>351</v>
      </c>
    </row>
    <row r="72" spans="1:12" ht="53.4" customHeight="1" x14ac:dyDescent="0.3">
      <c r="A72" s="68"/>
      <c r="B72" s="62" t="s">
        <v>321</v>
      </c>
      <c r="C72" s="137"/>
      <c r="D72" s="63" t="s">
        <v>297</v>
      </c>
      <c r="E72" s="71">
        <v>90</v>
      </c>
      <c r="F72" s="71" t="s">
        <v>14</v>
      </c>
      <c r="G72" s="110">
        <v>90</v>
      </c>
      <c r="H72" s="71" t="s">
        <v>14</v>
      </c>
      <c r="I72" s="72">
        <f t="shared" si="11"/>
        <v>100</v>
      </c>
      <c r="J72" s="68" t="s">
        <v>351</v>
      </c>
    </row>
    <row r="73" spans="1:12" ht="69.599999999999994" customHeight="1" x14ac:dyDescent="0.3">
      <c r="A73" s="98"/>
      <c r="B73" s="64" t="s">
        <v>298</v>
      </c>
      <c r="C73" s="138" t="s">
        <v>139</v>
      </c>
      <c r="D73" s="66" t="s">
        <v>301</v>
      </c>
      <c r="E73" s="96">
        <v>64</v>
      </c>
      <c r="F73" s="78" t="s">
        <v>14</v>
      </c>
      <c r="G73" s="111">
        <v>64</v>
      </c>
      <c r="H73" s="78" t="s">
        <v>14</v>
      </c>
      <c r="I73" s="77">
        <f>G73/E73*100</f>
        <v>100</v>
      </c>
      <c r="J73" s="98" t="s">
        <v>352</v>
      </c>
    </row>
    <row r="74" spans="1:12" ht="87" customHeight="1" x14ac:dyDescent="0.3">
      <c r="A74" s="98"/>
      <c r="B74" s="64" t="s">
        <v>299</v>
      </c>
      <c r="C74" s="139"/>
      <c r="D74" s="66" t="s">
        <v>322</v>
      </c>
      <c r="E74" s="96">
        <v>100</v>
      </c>
      <c r="F74" s="78" t="s">
        <v>14</v>
      </c>
      <c r="G74" s="111">
        <v>100</v>
      </c>
      <c r="H74" s="78" t="s">
        <v>14</v>
      </c>
      <c r="I74" s="77">
        <f t="shared" ref="I74:I75" si="12">G74/E74*100</f>
        <v>100</v>
      </c>
      <c r="J74" s="98" t="s">
        <v>352</v>
      </c>
    </row>
    <row r="75" spans="1:12" ht="82.95" customHeight="1" x14ac:dyDescent="0.3">
      <c r="A75" s="98"/>
      <c r="B75" s="64" t="s">
        <v>300</v>
      </c>
      <c r="C75" s="139"/>
      <c r="D75" s="66" t="s">
        <v>302</v>
      </c>
      <c r="E75" s="96">
        <v>100</v>
      </c>
      <c r="F75" s="78" t="s">
        <v>14</v>
      </c>
      <c r="G75" s="119">
        <v>100</v>
      </c>
      <c r="H75" s="78" t="s">
        <v>14</v>
      </c>
      <c r="I75" s="77">
        <f t="shared" si="12"/>
        <v>100</v>
      </c>
      <c r="J75" s="98" t="s">
        <v>352</v>
      </c>
    </row>
    <row r="76" spans="1:12" ht="71.25" customHeight="1" x14ac:dyDescent="0.3">
      <c r="A76" s="79"/>
      <c r="B76" s="97" t="s">
        <v>201</v>
      </c>
      <c r="C76" s="84" t="s">
        <v>269</v>
      </c>
      <c r="D76" s="79" t="s">
        <v>241</v>
      </c>
      <c r="E76" s="80">
        <v>120</v>
      </c>
      <c r="F76" s="80" t="s">
        <v>133</v>
      </c>
      <c r="G76" s="99">
        <v>100</v>
      </c>
      <c r="H76" s="80" t="s">
        <v>133</v>
      </c>
      <c r="I76" s="81">
        <f>G76/E76*100</f>
        <v>83.333333333333343</v>
      </c>
      <c r="J76" s="79" t="s">
        <v>351</v>
      </c>
    </row>
    <row r="77" spans="1:12" ht="71.25" hidden="1" customHeight="1" x14ac:dyDescent="0.3">
      <c r="A77" s="79"/>
      <c r="B77" s="97" t="s">
        <v>276</v>
      </c>
      <c r="C77" s="84" t="s">
        <v>277</v>
      </c>
      <c r="D77" s="79" t="s">
        <v>278</v>
      </c>
      <c r="E77" s="80">
        <v>100</v>
      </c>
      <c r="F77" s="80" t="s">
        <v>14</v>
      </c>
      <c r="G77" s="112"/>
      <c r="H77" s="80" t="s">
        <v>14</v>
      </c>
      <c r="I77" s="81">
        <f t="shared" ref="I77:I78" si="13">G77/E77*100</f>
        <v>0</v>
      </c>
      <c r="J77" s="79"/>
    </row>
    <row r="78" spans="1:12" ht="119.4" customHeight="1" x14ac:dyDescent="0.3">
      <c r="A78" s="79"/>
      <c r="B78" s="97" t="s">
        <v>239</v>
      </c>
      <c r="C78" s="84" t="s">
        <v>268</v>
      </c>
      <c r="D78" s="79" t="s">
        <v>240</v>
      </c>
      <c r="E78" s="88">
        <v>10</v>
      </c>
      <c r="F78" s="80" t="s">
        <v>18</v>
      </c>
      <c r="G78" s="88">
        <v>10</v>
      </c>
      <c r="H78" s="80" t="s">
        <v>18</v>
      </c>
      <c r="I78" s="81">
        <f t="shared" si="13"/>
        <v>100</v>
      </c>
      <c r="J78" s="79" t="s">
        <v>356</v>
      </c>
    </row>
    <row r="79" spans="1:12" s="28" customFormat="1" ht="64.5" customHeight="1" x14ac:dyDescent="0.3">
      <c r="A79" s="68"/>
      <c r="B79" s="62" t="s">
        <v>303</v>
      </c>
      <c r="C79" s="130" t="s">
        <v>140</v>
      </c>
      <c r="D79" s="62" t="s">
        <v>307</v>
      </c>
      <c r="E79" s="71">
        <v>66</v>
      </c>
      <c r="F79" s="74" t="s">
        <v>14</v>
      </c>
      <c r="G79" s="113">
        <f>274/918*100</f>
        <v>29.847494553376908</v>
      </c>
      <c r="H79" s="74" t="s">
        <v>14</v>
      </c>
      <c r="I79" s="72">
        <f>G79/E79*100</f>
        <v>45.22347659602562</v>
      </c>
      <c r="J79" s="68" t="s">
        <v>351</v>
      </c>
      <c r="K79" s="108"/>
      <c r="L79" s="108"/>
    </row>
    <row r="80" spans="1:12" s="28" customFormat="1" ht="64.5" customHeight="1" x14ac:dyDescent="0.3">
      <c r="A80" s="68"/>
      <c r="B80" s="62" t="s">
        <v>304</v>
      </c>
      <c r="C80" s="131"/>
      <c r="D80" s="62" t="s">
        <v>308</v>
      </c>
      <c r="E80" s="71">
        <v>47</v>
      </c>
      <c r="F80" s="74" t="s">
        <v>14</v>
      </c>
      <c r="G80" s="72">
        <v>47</v>
      </c>
      <c r="H80" s="74" t="s">
        <v>14</v>
      </c>
      <c r="I80" s="72">
        <f t="shared" ref="I80:I81" si="14">G80/E80*100</f>
        <v>100</v>
      </c>
      <c r="J80" s="68" t="s">
        <v>351</v>
      </c>
      <c r="K80" s="108"/>
      <c r="L80" s="108"/>
    </row>
    <row r="81" spans="1:12" s="28" customFormat="1" ht="82.8" customHeight="1" x14ac:dyDescent="0.3">
      <c r="A81" s="68"/>
      <c r="B81" s="62" t="s">
        <v>305</v>
      </c>
      <c r="C81" s="131"/>
      <c r="D81" s="62" t="s">
        <v>309</v>
      </c>
      <c r="E81" s="71">
        <v>92</v>
      </c>
      <c r="F81" s="74" t="s">
        <v>14</v>
      </c>
      <c r="G81" s="72">
        <v>92</v>
      </c>
      <c r="H81" s="74" t="s">
        <v>14</v>
      </c>
      <c r="I81" s="72">
        <f t="shared" si="14"/>
        <v>100</v>
      </c>
      <c r="J81" s="68" t="s">
        <v>351</v>
      </c>
      <c r="K81" s="108"/>
      <c r="L81" s="108"/>
    </row>
    <row r="82" spans="1:12" s="28" customFormat="1" ht="85.2" customHeight="1" x14ac:dyDescent="0.3">
      <c r="A82" s="68"/>
      <c r="B82" s="62" t="s">
        <v>306</v>
      </c>
      <c r="C82" s="132"/>
      <c r="D82" s="62" t="s">
        <v>310</v>
      </c>
      <c r="E82" s="71">
        <v>20</v>
      </c>
      <c r="F82" s="74" t="s">
        <v>14</v>
      </c>
      <c r="G82" s="116">
        <f>1/5*100</f>
        <v>20</v>
      </c>
      <c r="H82" s="74" t="s">
        <v>14</v>
      </c>
      <c r="I82" s="72">
        <f>G82/E82*100</f>
        <v>100</v>
      </c>
      <c r="J82" s="68" t="s">
        <v>351</v>
      </c>
      <c r="K82" s="108"/>
      <c r="L82" s="108"/>
    </row>
    <row r="83" spans="1:12" ht="64.8" customHeight="1" x14ac:dyDescent="0.3">
      <c r="A83" s="98"/>
      <c r="B83" s="64" t="s">
        <v>311</v>
      </c>
      <c r="C83" s="139" t="s">
        <v>141</v>
      </c>
      <c r="D83" s="66" t="s">
        <v>313</v>
      </c>
      <c r="E83" s="78">
        <v>92</v>
      </c>
      <c r="F83" s="78" t="s">
        <v>14</v>
      </c>
      <c r="G83" s="119">
        <v>92</v>
      </c>
      <c r="H83" s="78" t="s">
        <v>14</v>
      </c>
      <c r="I83" s="77">
        <f>G83/E83*100</f>
        <v>100</v>
      </c>
      <c r="J83" s="98" t="s">
        <v>353</v>
      </c>
    </row>
    <row r="84" spans="1:12" ht="53.4" customHeight="1" x14ac:dyDescent="0.3">
      <c r="A84" s="98"/>
      <c r="B84" s="64" t="s">
        <v>167</v>
      </c>
      <c r="C84" s="139"/>
      <c r="D84" s="66" t="s">
        <v>314</v>
      </c>
      <c r="E84" s="78">
        <v>88</v>
      </c>
      <c r="F84" s="78" t="s">
        <v>14</v>
      </c>
      <c r="G84" s="119">
        <v>88</v>
      </c>
      <c r="H84" s="78" t="s">
        <v>14</v>
      </c>
      <c r="I84" s="77">
        <f t="shared" ref="I84:I85" si="15">G84/E84*100</f>
        <v>100</v>
      </c>
      <c r="J84" s="98" t="s">
        <v>353</v>
      </c>
    </row>
    <row r="85" spans="1:12" ht="76.8" customHeight="1" x14ac:dyDescent="0.3">
      <c r="A85" s="98"/>
      <c r="B85" s="64" t="s">
        <v>312</v>
      </c>
      <c r="C85" s="139"/>
      <c r="D85" s="64" t="s">
        <v>315</v>
      </c>
      <c r="E85" s="78">
        <v>43</v>
      </c>
      <c r="F85" s="78" t="s">
        <v>14</v>
      </c>
      <c r="G85" s="120">
        <v>43</v>
      </c>
      <c r="H85" s="78" t="s">
        <v>14</v>
      </c>
      <c r="I85" s="77">
        <f t="shared" si="15"/>
        <v>100</v>
      </c>
      <c r="J85" s="98" t="s">
        <v>353</v>
      </c>
    </row>
    <row r="86" spans="1:12" ht="114.6" customHeight="1" x14ac:dyDescent="0.3">
      <c r="A86" s="79"/>
      <c r="B86" s="97" t="s">
        <v>199</v>
      </c>
      <c r="C86" s="84" t="s">
        <v>270</v>
      </c>
      <c r="D86" s="79" t="s">
        <v>271</v>
      </c>
      <c r="E86" s="80">
        <v>8</v>
      </c>
      <c r="F86" s="80" t="s">
        <v>113</v>
      </c>
      <c r="G86" s="80">
        <v>8</v>
      </c>
      <c r="H86" s="80" t="s">
        <v>113</v>
      </c>
      <c r="I86" s="81">
        <f>G86/E86*100</f>
        <v>100</v>
      </c>
      <c r="J86" s="79" t="s">
        <v>354</v>
      </c>
    </row>
    <row r="87" spans="1:12" ht="82.5" customHeight="1" x14ac:dyDescent="0.3">
      <c r="A87" s="79"/>
      <c r="B87" s="97" t="s">
        <v>200</v>
      </c>
      <c r="C87" s="84" t="s">
        <v>272</v>
      </c>
      <c r="D87" s="79" t="s">
        <v>198</v>
      </c>
      <c r="E87" s="80">
        <v>54</v>
      </c>
      <c r="F87" s="80" t="s">
        <v>197</v>
      </c>
      <c r="G87" s="80">
        <v>54</v>
      </c>
      <c r="H87" s="80" t="s">
        <v>197</v>
      </c>
      <c r="I87" s="81">
        <f>G87/E87*100</f>
        <v>100</v>
      </c>
      <c r="J87" s="79" t="s">
        <v>351</v>
      </c>
    </row>
    <row r="88" spans="1:12" ht="73.2" customHeight="1" x14ac:dyDescent="0.3">
      <c r="A88" s="98"/>
      <c r="B88" s="64" t="s">
        <v>165</v>
      </c>
      <c r="C88" s="102" t="s">
        <v>317</v>
      </c>
      <c r="D88" s="66" t="s">
        <v>166</v>
      </c>
      <c r="E88" s="78">
        <v>86</v>
      </c>
      <c r="F88" s="78" t="s">
        <v>14</v>
      </c>
      <c r="G88" s="119">
        <f>227/180*100</f>
        <v>126.11111111111111</v>
      </c>
      <c r="H88" s="78" t="s">
        <v>14</v>
      </c>
      <c r="I88" s="103">
        <f>G88/E88*100</f>
        <v>146.64082687338501</v>
      </c>
      <c r="J88" s="104" t="s">
        <v>351</v>
      </c>
    </row>
    <row r="89" spans="1:12" ht="92.4" customHeight="1" x14ac:dyDescent="0.3">
      <c r="A89" s="79"/>
      <c r="B89" s="97" t="s">
        <v>242</v>
      </c>
      <c r="C89" s="84" t="s">
        <v>273</v>
      </c>
      <c r="D89" s="79" t="s">
        <v>196</v>
      </c>
      <c r="E89" s="80">
        <v>1</v>
      </c>
      <c r="F89" s="80" t="s">
        <v>197</v>
      </c>
      <c r="G89" s="80">
        <v>1</v>
      </c>
      <c r="H89" s="80" t="s">
        <v>197</v>
      </c>
      <c r="I89" s="81">
        <f>G89/E89*100</f>
        <v>100</v>
      </c>
      <c r="J89" s="79" t="s">
        <v>355</v>
      </c>
    </row>
  </sheetData>
  <mergeCells count="38">
    <mergeCell ref="C45:C48"/>
    <mergeCell ref="C14:C16"/>
    <mergeCell ref="B19:B20"/>
    <mergeCell ref="C19:C20"/>
    <mergeCell ref="C79:C82"/>
    <mergeCell ref="C73:C75"/>
    <mergeCell ref="C55:C57"/>
    <mergeCell ref="C70:C72"/>
    <mergeCell ref="C41:C44"/>
    <mergeCell ref="C60:C63"/>
    <mergeCell ref="C83:C85"/>
    <mergeCell ref="A1:J1"/>
    <mergeCell ref="A2:J2"/>
    <mergeCell ref="A3:J3"/>
    <mergeCell ref="G7:H7"/>
    <mergeCell ref="I4:I6"/>
    <mergeCell ref="G8:G9"/>
    <mergeCell ref="A4:A6"/>
    <mergeCell ref="B4:B6"/>
    <mergeCell ref="C4:C6"/>
    <mergeCell ref="D4:D6"/>
    <mergeCell ref="J7:J9"/>
    <mergeCell ref="E4:F6"/>
    <mergeCell ref="J4:J6"/>
    <mergeCell ref="C7:C9"/>
    <mergeCell ref="D7:D9"/>
    <mergeCell ref="C10:C13"/>
    <mergeCell ref="B15:B16"/>
    <mergeCell ref="A33:H33"/>
    <mergeCell ref="E7:F7"/>
    <mergeCell ref="A32:H32"/>
    <mergeCell ref="A7:A9"/>
    <mergeCell ref="B7:B9"/>
    <mergeCell ref="E8:E9"/>
    <mergeCell ref="F8:F9"/>
    <mergeCell ref="H8:H9"/>
    <mergeCell ref="I7:I9"/>
    <mergeCell ref="G4:H6"/>
  </mergeCells>
  <phoneticPr fontId="9" type="noConversion"/>
  <pageMargins left="0" right="0" top="0" bottom="0" header="0.31496062992125984" footer="0.31496062992125984"/>
  <pageSetup paperSize="14" scale="3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4"/>
  <sheetViews>
    <sheetView zoomScale="70" zoomScaleNormal="70" workbookViewId="0">
      <pane xSplit="27816" topLeftCell="AK1"/>
      <selection activeCell="M10" sqref="M10"/>
      <selection pane="topRight" activeCell="AK1" sqref="AK1"/>
    </sheetView>
  </sheetViews>
  <sheetFormatPr defaultColWidth="9.33203125" defaultRowHeight="15.6" x14ac:dyDescent="0.3"/>
  <cols>
    <col min="1" max="1" width="7.44140625" style="1" customWidth="1"/>
    <col min="2" max="2" width="13.33203125" style="1" customWidth="1"/>
    <col min="3" max="3" width="33.6640625" style="1" customWidth="1"/>
    <col min="4" max="4" width="31" style="1" customWidth="1"/>
    <col min="5" max="5" width="11.6640625" style="1" customWidth="1"/>
    <col min="6" max="6" width="13.5546875" style="1" customWidth="1"/>
    <col min="7" max="7" width="13.44140625" style="1" customWidth="1"/>
    <col min="8" max="9" width="9.33203125" style="1"/>
    <col min="10" max="10" width="14.33203125" style="2" bestFit="1" customWidth="1"/>
    <col min="11" max="11" width="9.33203125" style="2" bestFit="1" customWidth="1"/>
    <col min="12" max="12" width="12.33203125" style="1" customWidth="1"/>
    <col min="13" max="13" width="18.44140625" style="1" bestFit="1" customWidth="1"/>
    <col min="14" max="14" width="14.33203125" style="1" bestFit="1" customWidth="1"/>
    <col min="15" max="15" width="11.33203125" style="1" customWidth="1"/>
    <col min="16" max="16" width="14.44140625" style="1" bestFit="1" customWidth="1"/>
    <col min="17" max="17" width="9.33203125" style="1" bestFit="1" customWidth="1"/>
    <col min="18" max="18" width="10.6640625" style="1" customWidth="1"/>
    <col min="19" max="20" width="9.33203125" style="1" bestFit="1" customWidth="1"/>
    <col min="21" max="21" width="10.5546875" style="1" customWidth="1"/>
    <col min="22" max="23" width="9.33203125" style="1" bestFit="1" customWidth="1"/>
    <col min="24" max="24" width="10.5546875" style="1" customWidth="1"/>
    <col min="25" max="26" width="9.33203125" style="1" bestFit="1" customWidth="1"/>
    <col min="27" max="27" width="12" style="1" customWidth="1"/>
    <col min="28" max="28" width="18.44140625" style="1" bestFit="1" customWidth="1"/>
    <col min="29" max="30" width="13.6640625" style="1" customWidth="1"/>
    <col min="31" max="31" width="9.33203125" style="1" bestFit="1" customWidth="1"/>
    <col min="32" max="32" width="9.33203125" style="1"/>
    <col min="33" max="33" width="18.44140625" style="1" bestFit="1" customWidth="1"/>
    <col min="34" max="34" width="9.33203125" style="1" bestFit="1" customWidth="1"/>
    <col min="35" max="35" width="11.33203125" style="1" customWidth="1"/>
    <col min="36" max="36" width="13.5546875" style="1" customWidth="1"/>
    <col min="37" max="16384" width="9.33203125" style="1"/>
  </cols>
  <sheetData>
    <row r="1" spans="1:36" x14ac:dyDescent="0.3">
      <c r="A1" s="148" t="s">
        <v>104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</row>
    <row r="2" spans="1:36" x14ac:dyDescent="0.3">
      <c r="A2" s="148" t="s">
        <v>105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</row>
    <row r="3" spans="1:36" x14ac:dyDescent="0.3">
      <c r="A3" s="149" t="s">
        <v>74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49"/>
      <c r="AI3" s="149"/>
      <c r="AJ3" s="149"/>
    </row>
    <row r="4" spans="1:36" s="3" customFormat="1" ht="63" customHeight="1" x14ac:dyDescent="0.3">
      <c r="A4" s="150" t="s">
        <v>0</v>
      </c>
      <c r="B4" s="150" t="s">
        <v>1</v>
      </c>
      <c r="C4" s="150" t="s">
        <v>2</v>
      </c>
      <c r="D4" s="150" t="s">
        <v>76</v>
      </c>
      <c r="E4" s="150" t="s">
        <v>77</v>
      </c>
      <c r="F4" s="150"/>
      <c r="G4" s="150"/>
      <c r="H4" s="150" t="s">
        <v>3</v>
      </c>
      <c r="I4" s="150"/>
      <c r="J4" s="150"/>
      <c r="K4" s="150" t="s">
        <v>78</v>
      </c>
      <c r="L4" s="150"/>
      <c r="M4" s="150"/>
      <c r="N4" s="150" t="s">
        <v>73</v>
      </c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 t="s">
        <v>8</v>
      </c>
      <c r="AA4" s="150"/>
      <c r="AB4" s="150"/>
      <c r="AC4" s="152" t="s">
        <v>79</v>
      </c>
      <c r="AD4" s="153"/>
      <c r="AE4" s="152" t="s">
        <v>81</v>
      </c>
      <c r="AF4" s="158"/>
      <c r="AG4" s="153"/>
      <c r="AH4" s="150" t="s">
        <v>9</v>
      </c>
      <c r="AI4" s="150"/>
      <c r="AJ4" s="150" t="s">
        <v>10</v>
      </c>
    </row>
    <row r="5" spans="1:36" s="3" customFormat="1" x14ac:dyDescent="0.3">
      <c r="A5" s="150"/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 t="s">
        <v>4</v>
      </c>
      <c r="O5" s="150"/>
      <c r="P5" s="150"/>
      <c r="Q5" s="150" t="s">
        <v>5</v>
      </c>
      <c r="R5" s="150"/>
      <c r="S5" s="150"/>
      <c r="T5" s="150" t="s">
        <v>6</v>
      </c>
      <c r="U5" s="150"/>
      <c r="V5" s="150"/>
      <c r="W5" s="150" t="s">
        <v>7</v>
      </c>
      <c r="X5" s="150"/>
      <c r="Y5" s="150"/>
      <c r="Z5" s="150"/>
      <c r="AA5" s="150"/>
      <c r="AB5" s="150"/>
      <c r="AC5" s="154"/>
      <c r="AD5" s="155"/>
      <c r="AE5" s="154"/>
      <c r="AF5" s="159"/>
      <c r="AG5" s="155"/>
      <c r="AH5" s="150"/>
      <c r="AI5" s="150"/>
      <c r="AJ5" s="150"/>
    </row>
    <row r="6" spans="1:36" s="3" customFormat="1" x14ac:dyDescent="0.3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6"/>
      <c r="AD6" s="157"/>
      <c r="AE6" s="156"/>
      <c r="AF6" s="160"/>
      <c r="AG6" s="157"/>
      <c r="AH6" s="150"/>
      <c r="AI6" s="150"/>
      <c r="AJ6" s="150"/>
    </row>
    <row r="7" spans="1:36" s="2" customFormat="1" x14ac:dyDescent="0.3">
      <c r="A7" s="151">
        <v>1</v>
      </c>
      <c r="B7" s="151">
        <v>2</v>
      </c>
      <c r="C7" s="151">
        <v>3</v>
      </c>
      <c r="D7" s="151">
        <v>4</v>
      </c>
      <c r="E7" s="151">
        <v>5</v>
      </c>
      <c r="F7" s="151"/>
      <c r="G7" s="151"/>
      <c r="H7" s="151">
        <v>6</v>
      </c>
      <c r="I7" s="151"/>
      <c r="J7" s="151"/>
      <c r="K7" s="151">
        <v>7</v>
      </c>
      <c r="L7" s="151"/>
      <c r="M7" s="151"/>
      <c r="N7" s="151">
        <v>8</v>
      </c>
      <c r="O7" s="151"/>
      <c r="P7" s="151"/>
      <c r="Q7" s="151">
        <v>9</v>
      </c>
      <c r="R7" s="151"/>
      <c r="S7" s="151"/>
      <c r="T7" s="151">
        <v>10</v>
      </c>
      <c r="U7" s="151"/>
      <c r="V7" s="151"/>
      <c r="W7" s="151">
        <v>11</v>
      </c>
      <c r="X7" s="151"/>
      <c r="Y7" s="151"/>
      <c r="Z7" s="161">
        <v>12</v>
      </c>
      <c r="AA7" s="163"/>
      <c r="AB7" s="162"/>
      <c r="AC7" s="161">
        <v>13</v>
      </c>
      <c r="AD7" s="162"/>
      <c r="AE7" s="161">
        <v>14</v>
      </c>
      <c r="AF7" s="163"/>
      <c r="AG7" s="162"/>
      <c r="AH7" s="161">
        <v>15</v>
      </c>
      <c r="AI7" s="162"/>
      <c r="AJ7" s="151">
        <v>16</v>
      </c>
    </row>
    <row r="8" spans="1:36" s="2" customFormat="1" ht="31.5" customHeight="1" x14ac:dyDescent="0.3">
      <c r="A8" s="151"/>
      <c r="B8" s="151"/>
      <c r="C8" s="151"/>
      <c r="D8" s="151"/>
      <c r="E8" s="151" t="s">
        <v>11</v>
      </c>
      <c r="F8" s="151"/>
      <c r="G8" s="151" t="s">
        <v>75</v>
      </c>
      <c r="H8" s="151" t="s">
        <v>11</v>
      </c>
      <c r="I8" s="151"/>
      <c r="J8" s="151" t="s">
        <v>75</v>
      </c>
      <c r="K8" s="151" t="s">
        <v>11</v>
      </c>
      <c r="L8" s="151"/>
      <c r="M8" s="151" t="s">
        <v>75</v>
      </c>
      <c r="N8" s="151" t="s">
        <v>11</v>
      </c>
      <c r="O8" s="151"/>
      <c r="P8" s="151" t="s">
        <v>75</v>
      </c>
      <c r="Q8" s="151" t="s">
        <v>11</v>
      </c>
      <c r="R8" s="151"/>
      <c r="S8" s="151" t="s">
        <v>75</v>
      </c>
      <c r="T8" s="151" t="s">
        <v>11</v>
      </c>
      <c r="U8" s="151"/>
      <c r="V8" s="151" t="s">
        <v>75</v>
      </c>
      <c r="W8" s="151" t="s">
        <v>11</v>
      </c>
      <c r="X8" s="151"/>
      <c r="Y8" s="151" t="s">
        <v>75</v>
      </c>
      <c r="Z8" s="164" t="s">
        <v>11</v>
      </c>
      <c r="AA8" s="165"/>
      <c r="AB8" s="168" t="s">
        <v>75</v>
      </c>
      <c r="AC8" s="168" t="s">
        <v>80</v>
      </c>
      <c r="AD8" s="168" t="s">
        <v>12</v>
      </c>
      <c r="AE8" s="164" t="s">
        <v>11</v>
      </c>
      <c r="AF8" s="165"/>
      <c r="AG8" s="168" t="s">
        <v>75</v>
      </c>
      <c r="AH8" s="168" t="s">
        <v>11</v>
      </c>
      <c r="AI8" s="168" t="s">
        <v>82</v>
      </c>
      <c r="AJ8" s="151"/>
    </row>
    <row r="9" spans="1:36" s="2" customFormat="1" x14ac:dyDescent="0.3">
      <c r="A9" s="151"/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  <c r="P9" s="151"/>
      <c r="Q9" s="151"/>
      <c r="R9" s="151"/>
      <c r="S9" s="151"/>
      <c r="T9" s="151"/>
      <c r="U9" s="151"/>
      <c r="V9" s="151"/>
      <c r="W9" s="151"/>
      <c r="X9" s="151"/>
      <c r="Y9" s="151"/>
      <c r="Z9" s="166"/>
      <c r="AA9" s="167"/>
      <c r="AB9" s="169"/>
      <c r="AC9" s="169"/>
      <c r="AD9" s="169"/>
      <c r="AE9" s="166"/>
      <c r="AF9" s="167"/>
      <c r="AG9" s="169"/>
      <c r="AH9" s="169"/>
      <c r="AI9" s="169"/>
      <c r="AJ9" s="151"/>
    </row>
    <row r="10" spans="1:36" s="19" customFormat="1" ht="46.8" x14ac:dyDescent="0.3">
      <c r="A10" s="16"/>
      <c r="B10" s="16"/>
      <c r="C10" s="16" t="s">
        <v>83</v>
      </c>
      <c r="D10" s="16" t="s">
        <v>13</v>
      </c>
      <c r="E10" s="16"/>
      <c r="F10" s="16"/>
      <c r="G10" s="16"/>
      <c r="H10" s="16"/>
      <c r="I10" s="16"/>
      <c r="J10" s="17"/>
      <c r="K10" s="17">
        <v>100</v>
      </c>
      <c r="L10" s="17" t="s">
        <v>14</v>
      </c>
      <c r="M10" s="18">
        <v>964238500</v>
      </c>
      <c r="N10" s="16">
        <v>26.5</v>
      </c>
      <c r="O10" s="16" t="s">
        <v>14</v>
      </c>
      <c r="P10" s="18">
        <v>191104849</v>
      </c>
      <c r="Q10" s="16">
        <v>0</v>
      </c>
      <c r="R10" s="16" t="s">
        <v>14</v>
      </c>
      <c r="S10" s="16">
        <v>0</v>
      </c>
      <c r="T10" s="16">
        <v>0</v>
      </c>
      <c r="U10" s="16" t="s">
        <v>14</v>
      </c>
      <c r="V10" s="16">
        <v>0</v>
      </c>
      <c r="W10" s="16">
        <v>0</v>
      </c>
      <c r="X10" s="16" t="s">
        <v>14</v>
      </c>
      <c r="Y10" s="16">
        <v>0</v>
      </c>
      <c r="Z10" s="16">
        <v>26.5</v>
      </c>
      <c r="AA10" s="16" t="s">
        <v>14</v>
      </c>
      <c r="AB10" s="18">
        <v>191104849</v>
      </c>
      <c r="AC10" s="16">
        <v>26.5</v>
      </c>
      <c r="AD10" s="16">
        <v>19.82</v>
      </c>
      <c r="AE10" s="16">
        <v>26.5</v>
      </c>
      <c r="AF10" s="16" t="s">
        <v>14</v>
      </c>
      <c r="AG10" s="18">
        <v>191104849</v>
      </c>
      <c r="AH10" s="16">
        <v>26.5</v>
      </c>
      <c r="AI10" s="16" t="s">
        <v>15</v>
      </c>
      <c r="AJ10" s="16"/>
    </row>
    <row r="11" spans="1:36" s="14" customFormat="1" ht="57.75" customHeight="1" x14ac:dyDescent="0.3">
      <c r="A11" s="11"/>
      <c r="B11" s="11"/>
      <c r="C11" s="11" t="s">
        <v>16</v>
      </c>
      <c r="D11" s="11" t="s">
        <v>17</v>
      </c>
      <c r="E11" s="11"/>
      <c r="F11" s="11"/>
      <c r="G11" s="11"/>
      <c r="H11" s="11"/>
      <c r="I11" s="11"/>
      <c r="J11" s="12"/>
      <c r="K11" s="12">
        <v>12</v>
      </c>
      <c r="L11" s="12" t="s">
        <v>18</v>
      </c>
      <c r="M11" s="13">
        <v>70200000</v>
      </c>
      <c r="N11" s="11">
        <v>23.5</v>
      </c>
      <c r="O11" s="15" t="s">
        <v>18</v>
      </c>
      <c r="P11" s="13">
        <v>16500000</v>
      </c>
      <c r="Q11" s="15">
        <v>0</v>
      </c>
      <c r="R11" s="15" t="s">
        <v>18</v>
      </c>
      <c r="S11" s="11">
        <v>0</v>
      </c>
      <c r="T11" s="15">
        <v>0</v>
      </c>
      <c r="U11" s="15" t="s">
        <v>18</v>
      </c>
      <c r="V11" s="11">
        <v>0</v>
      </c>
      <c r="W11" s="15">
        <v>0</v>
      </c>
      <c r="X11" s="15" t="s">
        <v>18</v>
      </c>
      <c r="Y11" s="11">
        <v>0</v>
      </c>
      <c r="Z11" s="55">
        <f>N11+Q11+T11+V11</f>
        <v>23.5</v>
      </c>
      <c r="AA11" s="11" t="s">
        <v>14</v>
      </c>
      <c r="AB11" s="13">
        <f>P11</f>
        <v>16500000</v>
      </c>
      <c r="AC11" s="12">
        <v>195.83</v>
      </c>
      <c r="AD11" s="12">
        <v>23.5</v>
      </c>
      <c r="AE11" s="11">
        <v>23.5</v>
      </c>
      <c r="AF11" s="11" t="s">
        <v>14</v>
      </c>
      <c r="AG11" s="35">
        <f>P11+S11+V11+Y11</f>
        <v>16500000</v>
      </c>
      <c r="AH11" s="12">
        <v>195.83</v>
      </c>
      <c r="AI11" s="12" t="s">
        <v>19</v>
      </c>
      <c r="AJ11" s="11"/>
    </row>
    <row r="12" spans="1:36" s="24" customFormat="1" ht="53.25" customHeight="1" x14ac:dyDescent="0.3">
      <c r="A12" s="20"/>
      <c r="B12" s="20"/>
      <c r="C12" s="20" t="s">
        <v>84</v>
      </c>
      <c r="D12" s="20" t="s">
        <v>17</v>
      </c>
      <c r="E12" s="20"/>
      <c r="F12" s="20"/>
      <c r="G12" s="20"/>
      <c r="H12" s="20"/>
      <c r="I12" s="20"/>
      <c r="J12" s="21"/>
      <c r="K12" s="21">
        <v>12</v>
      </c>
      <c r="L12" s="21" t="s">
        <v>18</v>
      </c>
      <c r="M12" s="22">
        <v>70200000</v>
      </c>
      <c r="N12" s="20">
        <v>2</v>
      </c>
      <c r="O12" s="20" t="s">
        <v>18</v>
      </c>
      <c r="P12" s="22">
        <v>16500000</v>
      </c>
      <c r="Q12" s="20">
        <v>0</v>
      </c>
      <c r="R12" s="20" t="s">
        <v>18</v>
      </c>
      <c r="S12" s="20">
        <v>0</v>
      </c>
      <c r="T12" s="20">
        <v>0</v>
      </c>
      <c r="U12" s="20" t="s">
        <v>18</v>
      </c>
      <c r="V12" s="20">
        <v>0</v>
      </c>
      <c r="W12" s="20">
        <v>0</v>
      </c>
      <c r="X12" s="20" t="s">
        <v>18</v>
      </c>
      <c r="Y12" s="20">
        <v>0</v>
      </c>
      <c r="Z12" s="56">
        <f>N12+Q12+T12+V12</f>
        <v>2</v>
      </c>
      <c r="AA12" s="21" t="s">
        <v>18</v>
      </c>
      <c r="AB12" s="22">
        <f t="shared" ref="AB12" si="0">P12</f>
        <v>16500000</v>
      </c>
      <c r="AC12" s="53">
        <f>Z12/K12*100</f>
        <v>16.666666666666664</v>
      </c>
      <c r="AD12" s="53">
        <f>AB12/M12*100</f>
        <v>23.504273504273502</v>
      </c>
      <c r="AE12" s="20">
        <v>2</v>
      </c>
      <c r="AF12" s="20" t="s">
        <v>18</v>
      </c>
      <c r="AG12" s="37">
        <f>P12+S12+V12+Y12</f>
        <v>16500000</v>
      </c>
      <c r="AH12" s="20">
        <v>16.670000000000002</v>
      </c>
      <c r="AI12" s="20" t="s">
        <v>19</v>
      </c>
      <c r="AJ12" s="20"/>
    </row>
    <row r="13" spans="1:36" ht="37.5" customHeight="1" x14ac:dyDescent="0.3">
      <c r="A13" s="170" t="s">
        <v>70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2"/>
      <c r="AC13" s="4">
        <v>16</v>
      </c>
      <c r="AD13" s="4">
        <v>23</v>
      </c>
      <c r="AE13" s="5"/>
      <c r="AF13" s="5"/>
      <c r="AG13" s="7"/>
      <c r="AH13" s="5"/>
      <c r="AI13" s="5"/>
      <c r="AJ13" s="5"/>
    </row>
    <row r="14" spans="1:36" ht="15.75" customHeight="1" x14ac:dyDescent="0.3">
      <c r="A14" s="170" t="s">
        <v>59</v>
      </c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2"/>
      <c r="AC14" s="4" t="s">
        <v>22</v>
      </c>
      <c r="AD14" s="4" t="s">
        <v>22</v>
      </c>
      <c r="AE14" s="5"/>
      <c r="AF14" s="5"/>
      <c r="AG14" s="7"/>
      <c r="AH14" s="5"/>
      <c r="AI14" s="5"/>
      <c r="AJ14" s="5"/>
    </row>
    <row r="15" spans="1:36" s="14" customFormat="1" ht="57.75" customHeight="1" x14ac:dyDescent="0.3">
      <c r="A15" s="11"/>
      <c r="B15" s="11"/>
      <c r="C15" s="11" t="s">
        <v>20</v>
      </c>
      <c r="D15" s="11" t="s">
        <v>21</v>
      </c>
      <c r="E15" s="11"/>
      <c r="F15" s="11"/>
      <c r="G15" s="11"/>
      <c r="H15" s="11"/>
      <c r="I15" s="11"/>
      <c r="J15" s="12"/>
      <c r="K15" s="12">
        <v>12</v>
      </c>
      <c r="L15" s="11" t="s">
        <v>18</v>
      </c>
      <c r="M15" s="13">
        <v>5500000</v>
      </c>
      <c r="N15" s="11">
        <v>22.73</v>
      </c>
      <c r="O15" s="11" t="s">
        <v>18</v>
      </c>
      <c r="P15" s="13">
        <v>1250000</v>
      </c>
      <c r="Q15" s="11">
        <v>0</v>
      </c>
      <c r="R15" s="11" t="s">
        <v>18</v>
      </c>
      <c r="S15" s="11">
        <v>0</v>
      </c>
      <c r="T15" s="11">
        <v>0</v>
      </c>
      <c r="U15" s="11" t="s">
        <v>18</v>
      </c>
      <c r="V15" s="11">
        <v>0</v>
      </c>
      <c r="W15" s="11">
        <v>0</v>
      </c>
      <c r="X15" s="11" t="s">
        <v>18</v>
      </c>
      <c r="Y15" s="11">
        <v>0</v>
      </c>
      <c r="Z15" s="55">
        <f>N15+Q15+T15+V15</f>
        <v>22.73</v>
      </c>
      <c r="AA15" s="11" t="s">
        <v>14</v>
      </c>
      <c r="AB15" s="13">
        <f>P15</f>
        <v>1250000</v>
      </c>
      <c r="AC15" s="12">
        <v>189.42</v>
      </c>
      <c r="AD15" s="12">
        <v>22.73</v>
      </c>
      <c r="AE15" s="11">
        <v>22.73</v>
      </c>
      <c r="AF15" s="11" t="s">
        <v>14</v>
      </c>
      <c r="AG15" s="35">
        <f>P15+S15+V15+Y15</f>
        <v>1250000</v>
      </c>
      <c r="AH15" s="11">
        <v>189.42</v>
      </c>
      <c r="AI15" s="11" t="s">
        <v>23</v>
      </c>
      <c r="AJ15" s="11"/>
    </row>
    <row r="16" spans="1:36" s="24" customFormat="1" ht="58.5" customHeight="1" x14ac:dyDescent="0.3">
      <c r="A16" s="20"/>
      <c r="B16" s="20"/>
      <c r="C16" s="20" t="s">
        <v>24</v>
      </c>
      <c r="D16" s="20" t="s">
        <v>21</v>
      </c>
      <c r="E16" s="20"/>
      <c r="F16" s="20"/>
      <c r="G16" s="20"/>
      <c r="H16" s="20"/>
      <c r="I16" s="20"/>
      <c r="J16" s="21"/>
      <c r="K16" s="21">
        <v>12</v>
      </c>
      <c r="L16" s="20" t="s">
        <v>18</v>
      </c>
      <c r="M16" s="22">
        <v>5500000</v>
      </c>
      <c r="N16" s="20">
        <v>1</v>
      </c>
      <c r="O16" s="20" t="s">
        <v>18</v>
      </c>
      <c r="P16" s="22">
        <v>1250000</v>
      </c>
      <c r="Q16" s="20">
        <v>0</v>
      </c>
      <c r="R16" s="20" t="s">
        <v>18</v>
      </c>
      <c r="S16" s="20">
        <v>0</v>
      </c>
      <c r="T16" s="20">
        <v>0</v>
      </c>
      <c r="U16" s="20" t="s">
        <v>18</v>
      </c>
      <c r="V16" s="20">
        <v>0</v>
      </c>
      <c r="W16" s="20">
        <v>0</v>
      </c>
      <c r="X16" s="20" t="s">
        <v>18</v>
      </c>
      <c r="Y16" s="20">
        <v>0</v>
      </c>
      <c r="Z16" s="56">
        <f>N16+Q16+T16+V16</f>
        <v>1</v>
      </c>
      <c r="AA16" s="21" t="s">
        <v>18</v>
      </c>
      <c r="AB16" s="22">
        <f t="shared" ref="AB16" si="1">P16</f>
        <v>1250000</v>
      </c>
      <c r="AC16" s="53">
        <f>Z16/K16*100</f>
        <v>8.3333333333333321</v>
      </c>
      <c r="AD16" s="53">
        <f>AB16/M16*100</f>
        <v>22.727272727272727</v>
      </c>
      <c r="AE16" s="20">
        <v>1</v>
      </c>
      <c r="AF16" s="20" t="s">
        <v>18</v>
      </c>
      <c r="AG16" s="37">
        <f>P16+S16+V16+Y16</f>
        <v>1250000</v>
      </c>
      <c r="AH16" s="20">
        <v>8.33</v>
      </c>
      <c r="AI16" s="20" t="s">
        <v>23</v>
      </c>
      <c r="AJ16" s="20"/>
    </row>
    <row r="17" spans="1:36" ht="33.75" customHeight="1" x14ac:dyDescent="0.3">
      <c r="A17" s="170" t="s">
        <v>70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2"/>
      <c r="AC17" s="4">
        <v>8</v>
      </c>
      <c r="AD17" s="4">
        <v>22</v>
      </c>
      <c r="AE17" s="5"/>
      <c r="AF17" s="5"/>
      <c r="AG17" s="7"/>
      <c r="AH17" s="5"/>
      <c r="AI17" s="5"/>
      <c r="AJ17" s="5"/>
    </row>
    <row r="18" spans="1:36" ht="15.75" customHeight="1" x14ac:dyDescent="0.3">
      <c r="A18" s="170" t="s">
        <v>85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2"/>
      <c r="AC18" s="4" t="s">
        <v>22</v>
      </c>
      <c r="AD18" s="4" t="s">
        <v>22</v>
      </c>
      <c r="AJ18" s="5"/>
    </row>
    <row r="19" spans="1:36" s="14" customFormat="1" ht="56.25" customHeight="1" x14ac:dyDescent="0.3">
      <c r="A19" s="11"/>
      <c r="B19" s="11"/>
      <c r="C19" s="11" t="s">
        <v>25</v>
      </c>
      <c r="D19" s="11" t="s">
        <v>26</v>
      </c>
      <c r="E19" s="11"/>
      <c r="F19" s="11"/>
      <c r="G19" s="11"/>
      <c r="H19" s="11"/>
      <c r="I19" s="11"/>
      <c r="J19" s="12"/>
      <c r="K19" s="12">
        <v>100</v>
      </c>
      <c r="L19" s="11" t="s">
        <v>14</v>
      </c>
      <c r="M19" s="13">
        <v>226548800</v>
      </c>
      <c r="N19" s="11">
        <v>24.96</v>
      </c>
      <c r="O19" s="11" t="s">
        <v>14</v>
      </c>
      <c r="P19" s="13">
        <v>56537000</v>
      </c>
      <c r="Q19" s="11">
        <v>0</v>
      </c>
      <c r="R19" s="11" t="s">
        <v>14</v>
      </c>
      <c r="S19" s="11">
        <v>0</v>
      </c>
      <c r="T19" s="11">
        <v>0</v>
      </c>
      <c r="U19" s="11" t="s">
        <v>14</v>
      </c>
      <c r="V19" s="11">
        <v>0</v>
      </c>
      <c r="W19" s="11">
        <v>0</v>
      </c>
      <c r="X19" s="11" t="s">
        <v>14</v>
      </c>
      <c r="Y19" s="11">
        <v>0</v>
      </c>
      <c r="Z19" s="55">
        <f>N19+Q19+T19+V19</f>
        <v>24.96</v>
      </c>
      <c r="AA19" s="11" t="s">
        <v>14</v>
      </c>
      <c r="AB19" s="13">
        <f>P19</f>
        <v>56537000</v>
      </c>
      <c r="AC19" s="12">
        <v>24.96</v>
      </c>
      <c r="AD19" s="54">
        <f>AB19/M19*100</f>
        <v>24.955771118628746</v>
      </c>
      <c r="AE19" s="11">
        <v>24.96</v>
      </c>
      <c r="AF19" s="11" t="s">
        <v>14</v>
      </c>
      <c r="AG19" s="35">
        <f>P19+S19+V19+Y19</f>
        <v>56537000</v>
      </c>
      <c r="AH19" s="11">
        <v>24.96</v>
      </c>
      <c r="AI19" s="11" t="s">
        <v>27</v>
      </c>
      <c r="AJ19" s="11"/>
    </row>
    <row r="20" spans="1:36" s="24" customFormat="1" ht="62.4" x14ac:dyDescent="0.3">
      <c r="A20" s="20"/>
      <c r="B20" s="20"/>
      <c r="C20" s="25" t="s">
        <v>86</v>
      </c>
      <c r="D20" s="20" t="s">
        <v>87</v>
      </c>
      <c r="E20" s="20"/>
      <c r="F20" s="20"/>
      <c r="G20" s="20"/>
      <c r="H20" s="20"/>
      <c r="I20" s="20"/>
      <c r="J20" s="21"/>
      <c r="K20" s="21">
        <v>12</v>
      </c>
      <c r="L20" s="20" t="s">
        <v>18</v>
      </c>
      <c r="M20" s="22">
        <v>4812000</v>
      </c>
      <c r="N20" s="20">
        <v>2</v>
      </c>
      <c r="O20" s="20" t="s">
        <v>18</v>
      </c>
      <c r="P20" s="22">
        <v>1039000</v>
      </c>
      <c r="Q20" s="20">
        <v>0</v>
      </c>
      <c r="R20" s="20" t="s">
        <v>18</v>
      </c>
      <c r="S20" s="20">
        <v>0</v>
      </c>
      <c r="T20" s="20">
        <v>0</v>
      </c>
      <c r="U20" s="20" t="s">
        <v>18</v>
      </c>
      <c r="V20" s="20">
        <v>0</v>
      </c>
      <c r="W20" s="20">
        <v>0</v>
      </c>
      <c r="X20" s="20" t="s">
        <v>18</v>
      </c>
      <c r="Y20" s="20">
        <v>0</v>
      </c>
      <c r="Z20" s="56">
        <f>N20+Q20+T20+V20</f>
        <v>2</v>
      </c>
      <c r="AA20" s="20" t="s">
        <v>18</v>
      </c>
      <c r="AB20" s="22">
        <f t="shared" ref="AB20:AB26" si="2">P20</f>
        <v>1039000</v>
      </c>
      <c r="AC20" s="53">
        <f>Z20/K20*100</f>
        <v>16.666666666666664</v>
      </c>
      <c r="AD20" s="53">
        <f>AB20/M20*100</f>
        <v>21.591853699085618</v>
      </c>
      <c r="AE20" s="21">
        <f>N20+Q20+T20+W20</f>
        <v>2</v>
      </c>
      <c r="AF20" s="20" t="s">
        <v>18</v>
      </c>
      <c r="AG20" s="37">
        <f>P20+S20+V20+Y20</f>
        <v>1039000</v>
      </c>
      <c r="AH20" s="20">
        <v>16.670000000000002</v>
      </c>
      <c r="AI20" s="20" t="s">
        <v>28</v>
      </c>
      <c r="AJ20" s="20"/>
    </row>
    <row r="21" spans="1:36" s="24" customFormat="1" ht="46.8" x14ac:dyDescent="0.3">
      <c r="A21" s="20"/>
      <c r="B21" s="20"/>
      <c r="C21" s="20" t="s">
        <v>29</v>
      </c>
      <c r="D21" s="20" t="s">
        <v>30</v>
      </c>
      <c r="E21" s="20"/>
      <c r="F21" s="20"/>
      <c r="G21" s="20"/>
      <c r="H21" s="20"/>
      <c r="I21" s="20"/>
      <c r="J21" s="21"/>
      <c r="K21" s="21">
        <v>12</v>
      </c>
      <c r="L21" s="21" t="s">
        <v>18</v>
      </c>
      <c r="M21" s="23">
        <v>38785100</v>
      </c>
      <c r="N21" s="21">
        <v>1</v>
      </c>
      <c r="O21" s="21" t="s">
        <v>18</v>
      </c>
      <c r="P21" s="22">
        <v>6743000</v>
      </c>
      <c r="Q21" s="21">
        <v>0</v>
      </c>
      <c r="R21" s="21" t="s">
        <v>18</v>
      </c>
      <c r="S21" s="20">
        <v>0</v>
      </c>
      <c r="T21" s="21">
        <v>0</v>
      </c>
      <c r="U21" s="21" t="s">
        <v>18</v>
      </c>
      <c r="V21" s="20">
        <v>0</v>
      </c>
      <c r="W21" s="21">
        <v>0</v>
      </c>
      <c r="X21" s="21" t="s">
        <v>18</v>
      </c>
      <c r="Y21" s="20">
        <v>0</v>
      </c>
      <c r="Z21" s="56">
        <f t="shared" ref="Z21:Z26" si="3">N21+Q21+T21+V21</f>
        <v>1</v>
      </c>
      <c r="AA21" s="21" t="s">
        <v>18</v>
      </c>
      <c r="AB21" s="22">
        <f t="shared" si="2"/>
        <v>6743000</v>
      </c>
      <c r="AC21" s="53">
        <f t="shared" ref="AC21:AC26" si="4">Z21/K21*100</f>
        <v>8.3333333333333321</v>
      </c>
      <c r="AD21" s="53">
        <f t="shared" ref="AD21:AD26" si="5">AB21/M21*100</f>
        <v>17.385542386122506</v>
      </c>
      <c r="AE21" s="21">
        <f t="shared" ref="AE21:AE26" si="6">N21+Q21+T21+W21</f>
        <v>1</v>
      </c>
      <c r="AF21" s="21" t="s">
        <v>18</v>
      </c>
      <c r="AG21" s="37">
        <f t="shared" ref="AG21:AG26" si="7">P21+S21+V21+Y21</f>
        <v>6743000</v>
      </c>
      <c r="AH21" s="21">
        <v>8.33</v>
      </c>
      <c r="AI21" s="21" t="s">
        <v>31</v>
      </c>
      <c r="AJ21" s="20"/>
    </row>
    <row r="22" spans="1:36" s="24" customFormat="1" ht="31.2" x14ac:dyDescent="0.3">
      <c r="A22" s="20"/>
      <c r="B22" s="20"/>
      <c r="C22" s="26" t="s">
        <v>32</v>
      </c>
      <c r="D22" s="21" t="s">
        <v>33</v>
      </c>
      <c r="E22" s="20"/>
      <c r="F22" s="20"/>
      <c r="G22" s="20"/>
      <c r="H22" s="20"/>
      <c r="I22" s="20"/>
      <c r="J22" s="21"/>
      <c r="K22" s="21">
        <v>12</v>
      </c>
      <c r="L22" s="21" t="s">
        <v>18</v>
      </c>
      <c r="M22" s="23">
        <v>57806400</v>
      </c>
      <c r="N22" s="21">
        <v>1</v>
      </c>
      <c r="O22" s="21" t="s">
        <v>18</v>
      </c>
      <c r="P22" s="22">
        <v>12945000</v>
      </c>
      <c r="Q22" s="21">
        <v>0</v>
      </c>
      <c r="R22" s="21" t="s">
        <v>18</v>
      </c>
      <c r="S22" s="20">
        <v>0</v>
      </c>
      <c r="T22" s="21">
        <v>0</v>
      </c>
      <c r="U22" s="21" t="s">
        <v>18</v>
      </c>
      <c r="V22" s="20">
        <v>0</v>
      </c>
      <c r="W22" s="21">
        <v>0</v>
      </c>
      <c r="X22" s="21" t="s">
        <v>18</v>
      </c>
      <c r="Y22" s="20">
        <v>0</v>
      </c>
      <c r="Z22" s="56">
        <f t="shared" si="3"/>
        <v>1</v>
      </c>
      <c r="AA22" s="21" t="s">
        <v>18</v>
      </c>
      <c r="AB22" s="22">
        <f t="shared" si="2"/>
        <v>12945000</v>
      </c>
      <c r="AC22" s="53">
        <f t="shared" si="4"/>
        <v>8.3333333333333321</v>
      </c>
      <c r="AD22" s="53">
        <f t="shared" si="5"/>
        <v>22.39371419081624</v>
      </c>
      <c r="AE22" s="21">
        <f t="shared" si="6"/>
        <v>1</v>
      </c>
      <c r="AF22" s="21" t="s">
        <v>18</v>
      </c>
      <c r="AG22" s="37">
        <f t="shared" si="7"/>
        <v>12945000</v>
      </c>
      <c r="AH22" s="21">
        <v>8.33</v>
      </c>
      <c r="AI22" s="21" t="s">
        <v>34</v>
      </c>
      <c r="AJ22" s="20"/>
    </row>
    <row r="23" spans="1:36" s="24" customFormat="1" ht="31.2" x14ac:dyDescent="0.3">
      <c r="A23" s="20"/>
      <c r="B23" s="20"/>
      <c r="C23" s="20" t="s">
        <v>35</v>
      </c>
      <c r="D23" s="20" t="s">
        <v>36</v>
      </c>
      <c r="E23" s="20"/>
      <c r="F23" s="20"/>
      <c r="G23" s="20"/>
      <c r="H23" s="20"/>
      <c r="I23" s="20"/>
      <c r="J23" s="21"/>
      <c r="K23" s="21">
        <v>12</v>
      </c>
      <c r="L23" s="21" t="s">
        <v>18</v>
      </c>
      <c r="M23" s="23">
        <v>3657300</v>
      </c>
      <c r="N23" s="21">
        <v>1</v>
      </c>
      <c r="O23" s="21" t="s">
        <v>18</v>
      </c>
      <c r="P23" s="21">
        <v>850</v>
      </c>
      <c r="Q23" s="21">
        <v>0</v>
      </c>
      <c r="R23" s="21" t="s">
        <v>18</v>
      </c>
      <c r="S23" s="20">
        <v>0</v>
      </c>
      <c r="T23" s="21">
        <v>0</v>
      </c>
      <c r="U23" s="21" t="s">
        <v>18</v>
      </c>
      <c r="V23" s="20">
        <v>0</v>
      </c>
      <c r="W23" s="21">
        <v>0</v>
      </c>
      <c r="X23" s="21" t="s">
        <v>18</v>
      </c>
      <c r="Y23" s="20">
        <v>0</v>
      </c>
      <c r="Z23" s="56">
        <f t="shared" si="3"/>
        <v>1</v>
      </c>
      <c r="AA23" s="21" t="s">
        <v>18</v>
      </c>
      <c r="AB23" s="22">
        <f t="shared" si="2"/>
        <v>850</v>
      </c>
      <c r="AC23" s="53">
        <f t="shared" si="4"/>
        <v>8.3333333333333321</v>
      </c>
      <c r="AD23" s="53">
        <f t="shared" si="5"/>
        <v>2.3241188855166382E-2</v>
      </c>
      <c r="AE23" s="21">
        <f t="shared" si="6"/>
        <v>1</v>
      </c>
      <c r="AF23" s="21" t="s">
        <v>18</v>
      </c>
      <c r="AG23" s="37">
        <f t="shared" si="7"/>
        <v>850</v>
      </c>
      <c r="AH23" s="21">
        <v>8.33</v>
      </c>
      <c r="AI23" s="21" t="s">
        <v>37</v>
      </c>
      <c r="AJ23" s="20"/>
    </row>
    <row r="24" spans="1:36" s="24" customFormat="1" ht="46.8" x14ac:dyDescent="0.3">
      <c r="A24" s="20"/>
      <c r="B24" s="20"/>
      <c r="C24" s="20" t="s">
        <v>38</v>
      </c>
      <c r="D24" s="20" t="s">
        <v>39</v>
      </c>
      <c r="E24" s="20"/>
      <c r="F24" s="20"/>
      <c r="G24" s="20"/>
      <c r="H24" s="20"/>
      <c r="I24" s="20"/>
      <c r="J24" s="21"/>
      <c r="K24" s="21">
        <v>12</v>
      </c>
      <c r="L24" s="21" t="s">
        <v>18</v>
      </c>
      <c r="M24" s="23">
        <v>4800000</v>
      </c>
      <c r="N24" s="21">
        <v>2</v>
      </c>
      <c r="O24" s="21" t="s">
        <v>18</v>
      </c>
      <c r="P24" s="22">
        <v>1200000</v>
      </c>
      <c r="Q24" s="21">
        <v>0</v>
      </c>
      <c r="R24" s="21" t="s">
        <v>18</v>
      </c>
      <c r="S24" s="20">
        <v>0</v>
      </c>
      <c r="T24" s="21">
        <v>0</v>
      </c>
      <c r="U24" s="21" t="s">
        <v>18</v>
      </c>
      <c r="V24" s="20">
        <v>0</v>
      </c>
      <c r="W24" s="21">
        <v>0</v>
      </c>
      <c r="X24" s="21" t="s">
        <v>18</v>
      </c>
      <c r="Y24" s="20">
        <v>0</v>
      </c>
      <c r="Z24" s="56">
        <f t="shared" si="3"/>
        <v>2</v>
      </c>
      <c r="AA24" s="21" t="s">
        <v>18</v>
      </c>
      <c r="AB24" s="22">
        <f t="shared" si="2"/>
        <v>1200000</v>
      </c>
      <c r="AC24" s="53">
        <f t="shared" si="4"/>
        <v>16.666666666666664</v>
      </c>
      <c r="AD24" s="53">
        <f t="shared" si="5"/>
        <v>25</v>
      </c>
      <c r="AE24" s="21">
        <f t="shared" si="6"/>
        <v>2</v>
      </c>
      <c r="AF24" s="21" t="s">
        <v>18</v>
      </c>
      <c r="AG24" s="37">
        <f t="shared" si="7"/>
        <v>1200000</v>
      </c>
      <c r="AH24" s="21">
        <v>16.670000000000002</v>
      </c>
      <c r="AI24" s="21">
        <v>25</v>
      </c>
      <c r="AJ24" s="20"/>
    </row>
    <row r="25" spans="1:36" s="24" customFormat="1" ht="46.8" x14ac:dyDescent="0.3">
      <c r="A25" s="20"/>
      <c r="B25" s="20"/>
      <c r="C25" s="21" t="s">
        <v>88</v>
      </c>
      <c r="D25" s="20" t="s">
        <v>40</v>
      </c>
      <c r="E25" s="20"/>
      <c r="F25" s="20"/>
      <c r="G25" s="20"/>
      <c r="H25" s="20"/>
      <c r="I25" s="20"/>
      <c r="J25" s="20"/>
      <c r="K25" s="20">
        <v>12</v>
      </c>
      <c r="L25" s="20" t="s">
        <v>18</v>
      </c>
      <c r="M25" s="22">
        <v>105618000</v>
      </c>
      <c r="N25" s="20">
        <v>2</v>
      </c>
      <c r="O25" s="20" t="s">
        <v>18</v>
      </c>
      <c r="P25" s="22">
        <v>33760000</v>
      </c>
      <c r="Q25" s="20">
        <v>0</v>
      </c>
      <c r="R25" s="20" t="s">
        <v>18</v>
      </c>
      <c r="S25" s="20">
        <v>0</v>
      </c>
      <c r="T25" s="20">
        <v>0</v>
      </c>
      <c r="U25" s="20" t="s">
        <v>18</v>
      </c>
      <c r="V25" s="20">
        <v>0</v>
      </c>
      <c r="W25" s="20">
        <v>0</v>
      </c>
      <c r="X25" s="20" t="s">
        <v>18</v>
      </c>
      <c r="Y25" s="20">
        <v>0</v>
      </c>
      <c r="Z25" s="56">
        <f t="shared" si="3"/>
        <v>2</v>
      </c>
      <c r="AA25" s="20" t="s">
        <v>18</v>
      </c>
      <c r="AB25" s="22">
        <f t="shared" si="2"/>
        <v>33760000</v>
      </c>
      <c r="AC25" s="53">
        <f t="shared" si="4"/>
        <v>16.666666666666664</v>
      </c>
      <c r="AD25" s="53">
        <f t="shared" si="5"/>
        <v>31.964248518244997</v>
      </c>
      <c r="AE25" s="21">
        <f t="shared" si="6"/>
        <v>2</v>
      </c>
      <c r="AF25" s="20" t="s">
        <v>18</v>
      </c>
      <c r="AG25" s="37">
        <f t="shared" si="7"/>
        <v>33760000</v>
      </c>
      <c r="AH25" s="20">
        <v>16.670000000000002</v>
      </c>
      <c r="AI25" s="20" t="s">
        <v>41</v>
      </c>
      <c r="AJ25" s="20"/>
    </row>
    <row r="26" spans="1:36" s="24" customFormat="1" ht="66" customHeight="1" x14ac:dyDescent="0.3">
      <c r="A26" s="20"/>
      <c r="B26" s="20"/>
      <c r="C26" s="27" t="s">
        <v>89</v>
      </c>
      <c r="D26" s="20" t="s">
        <v>42</v>
      </c>
      <c r="E26" s="20"/>
      <c r="F26" s="20"/>
      <c r="G26" s="20"/>
      <c r="H26" s="20"/>
      <c r="I26" s="20"/>
      <c r="J26" s="20"/>
      <c r="K26" s="20">
        <v>12</v>
      </c>
      <c r="L26" s="20" t="s">
        <v>18</v>
      </c>
      <c r="M26" s="22">
        <v>11070000</v>
      </c>
      <c r="N26" s="20">
        <v>2</v>
      </c>
      <c r="O26" s="20" t="s">
        <v>18</v>
      </c>
      <c r="P26" s="20">
        <v>0</v>
      </c>
      <c r="Q26" s="20">
        <v>0</v>
      </c>
      <c r="R26" s="20" t="s">
        <v>18</v>
      </c>
      <c r="S26" s="20">
        <v>0</v>
      </c>
      <c r="T26" s="20">
        <v>0</v>
      </c>
      <c r="U26" s="20" t="s">
        <v>18</v>
      </c>
      <c r="V26" s="20">
        <v>0</v>
      </c>
      <c r="W26" s="20">
        <v>0</v>
      </c>
      <c r="X26" s="20" t="s">
        <v>18</v>
      </c>
      <c r="Y26" s="20">
        <v>0</v>
      </c>
      <c r="Z26" s="56">
        <f t="shared" si="3"/>
        <v>2</v>
      </c>
      <c r="AA26" s="21" t="s">
        <v>18</v>
      </c>
      <c r="AB26" s="22">
        <f t="shared" si="2"/>
        <v>0</v>
      </c>
      <c r="AC26" s="53">
        <f t="shared" si="4"/>
        <v>16.666666666666664</v>
      </c>
      <c r="AD26" s="53">
        <f t="shared" si="5"/>
        <v>0</v>
      </c>
      <c r="AE26" s="21">
        <f t="shared" si="6"/>
        <v>2</v>
      </c>
      <c r="AF26" s="20" t="s">
        <v>18</v>
      </c>
      <c r="AG26" s="37">
        <f t="shared" si="7"/>
        <v>0</v>
      </c>
      <c r="AH26" s="20">
        <v>16.670000000000002</v>
      </c>
      <c r="AI26" s="20">
        <v>0</v>
      </c>
      <c r="AJ26" s="20"/>
    </row>
    <row r="27" spans="1:36" ht="38.25" customHeight="1" x14ac:dyDescent="0.3">
      <c r="A27" s="170" t="s">
        <v>70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2"/>
      <c r="AC27" s="4">
        <v>13</v>
      </c>
      <c r="AD27" s="4">
        <v>20</v>
      </c>
      <c r="AE27" s="5"/>
      <c r="AF27" s="5"/>
      <c r="AG27" s="5"/>
      <c r="AH27" s="5"/>
      <c r="AI27" s="5"/>
      <c r="AJ27" s="5"/>
    </row>
    <row r="28" spans="1:36" x14ac:dyDescent="0.3">
      <c r="A28" s="170" t="s">
        <v>44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2"/>
      <c r="AC28" s="4" t="s">
        <v>22</v>
      </c>
      <c r="AD28" s="4" t="s">
        <v>22</v>
      </c>
      <c r="AE28" s="5"/>
      <c r="AF28" s="5"/>
      <c r="AG28" s="5"/>
      <c r="AH28" s="5"/>
      <c r="AI28" s="5"/>
      <c r="AJ28" s="5"/>
    </row>
    <row r="29" spans="1:36" s="14" customFormat="1" ht="51.75" customHeight="1" x14ac:dyDescent="0.3">
      <c r="A29" s="11"/>
      <c r="B29" s="11"/>
      <c r="C29" s="11" t="s">
        <v>90</v>
      </c>
      <c r="D29" s="11" t="s">
        <v>43</v>
      </c>
      <c r="E29" s="11"/>
      <c r="F29" s="11"/>
      <c r="G29" s="11"/>
      <c r="H29" s="11"/>
      <c r="I29" s="11"/>
      <c r="J29" s="11"/>
      <c r="K29" s="11">
        <v>100</v>
      </c>
      <c r="L29" s="11" t="s">
        <v>14</v>
      </c>
      <c r="M29" s="13">
        <v>611820400</v>
      </c>
      <c r="N29" s="11">
        <v>15.32</v>
      </c>
      <c r="O29" s="11" t="s">
        <v>14</v>
      </c>
      <c r="P29" s="13">
        <v>93736849</v>
      </c>
      <c r="Q29" s="11">
        <v>0</v>
      </c>
      <c r="R29" s="11" t="s">
        <v>14</v>
      </c>
      <c r="S29" s="11">
        <v>0</v>
      </c>
      <c r="T29" s="11">
        <v>0</v>
      </c>
      <c r="U29" s="11" t="s">
        <v>14</v>
      </c>
      <c r="V29" s="11">
        <v>0</v>
      </c>
      <c r="W29" s="11">
        <v>0</v>
      </c>
      <c r="X29" s="11" t="s">
        <v>14</v>
      </c>
      <c r="Y29" s="11">
        <v>0</v>
      </c>
      <c r="Z29" s="55">
        <f>N29+Q29+T29+V29</f>
        <v>15.32</v>
      </c>
      <c r="AA29" s="11" t="s">
        <v>14</v>
      </c>
      <c r="AB29" s="58">
        <f>P29</f>
        <v>93736849</v>
      </c>
      <c r="AC29" s="12">
        <v>15.32</v>
      </c>
      <c r="AD29" s="54">
        <f>AB29/M29*100</f>
        <v>15.320974750106403</v>
      </c>
      <c r="AE29" s="11">
        <v>15.32</v>
      </c>
      <c r="AF29" s="11" t="s">
        <v>14</v>
      </c>
      <c r="AG29" s="35">
        <f>P29+S29+V29+Y29</f>
        <v>93736849</v>
      </c>
      <c r="AH29" s="11">
        <v>15.32</v>
      </c>
      <c r="AI29" s="11" t="s">
        <v>45</v>
      </c>
      <c r="AJ29" s="11"/>
    </row>
    <row r="30" spans="1:36" s="24" customFormat="1" ht="46.8" x14ac:dyDescent="0.3">
      <c r="A30" s="20"/>
      <c r="B30" s="20"/>
      <c r="C30" s="21" t="s">
        <v>91</v>
      </c>
      <c r="D30" s="20" t="s">
        <v>46</v>
      </c>
      <c r="E30" s="20"/>
      <c r="F30" s="20"/>
      <c r="G30" s="20"/>
      <c r="H30" s="20"/>
      <c r="I30" s="20"/>
      <c r="J30" s="20"/>
      <c r="K30" s="20">
        <v>12</v>
      </c>
      <c r="L30" s="20" t="s">
        <v>18</v>
      </c>
      <c r="M30" s="22">
        <v>102140400</v>
      </c>
      <c r="N30" s="20">
        <v>2</v>
      </c>
      <c r="O30" s="20" t="s">
        <v>18</v>
      </c>
      <c r="P30" s="22">
        <v>18655849</v>
      </c>
      <c r="Q30" s="20">
        <v>0</v>
      </c>
      <c r="R30" s="20" t="s">
        <v>18</v>
      </c>
      <c r="S30" s="20">
        <v>0</v>
      </c>
      <c r="T30" s="20">
        <v>0</v>
      </c>
      <c r="U30" s="20" t="s">
        <v>18</v>
      </c>
      <c r="V30" s="20">
        <v>0</v>
      </c>
      <c r="W30" s="20">
        <v>0</v>
      </c>
      <c r="X30" s="20" t="s">
        <v>18</v>
      </c>
      <c r="Y30" s="20">
        <v>0</v>
      </c>
      <c r="Z30" s="56">
        <f t="shared" ref="Z30:Z32" si="8">N30+Q30+T30+V30</f>
        <v>2</v>
      </c>
      <c r="AA30" s="20" t="s">
        <v>18</v>
      </c>
      <c r="AB30" s="22">
        <f>P30</f>
        <v>18655849</v>
      </c>
      <c r="AC30" s="53">
        <f>Z30/K30*100</f>
        <v>16.666666666666664</v>
      </c>
      <c r="AD30" s="53">
        <f>AB30/M30*100</f>
        <v>18.264906932026896</v>
      </c>
      <c r="AE30" s="20">
        <f>N30+Q30+T30+W30</f>
        <v>2</v>
      </c>
      <c r="AF30" s="20" t="s">
        <v>18</v>
      </c>
      <c r="AG30" s="37">
        <f>P30+S30+V30+Y30</f>
        <v>18655849</v>
      </c>
      <c r="AH30" s="20">
        <v>16.670000000000002</v>
      </c>
      <c r="AI30" s="20" t="s">
        <v>47</v>
      </c>
      <c r="AJ30" s="20"/>
    </row>
    <row r="31" spans="1:36" s="24" customFormat="1" ht="45.75" customHeight="1" x14ac:dyDescent="0.3">
      <c r="A31" s="20"/>
      <c r="B31" s="20"/>
      <c r="C31" s="20" t="s">
        <v>48</v>
      </c>
      <c r="D31" s="20" t="s">
        <v>49</v>
      </c>
      <c r="E31" s="20"/>
      <c r="F31" s="20"/>
      <c r="G31" s="20"/>
      <c r="H31" s="20"/>
      <c r="I31" s="20"/>
      <c r="J31" s="21"/>
      <c r="K31" s="21">
        <v>12</v>
      </c>
      <c r="L31" s="21" t="s">
        <v>18</v>
      </c>
      <c r="M31" s="23">
        <v>14090000</v>
      </c>
      <c r="N31" s="21">
        <v>2</v>
      </c>
      <c r="O31" s="21" t="s">
        <v>18</v>
      </c>
      <c r="P31" s="22">
        <v>3246000</v>
      </c>
      <c r="Q31" s="21">
        <v>0</v>
      </c>
      <c r="R31" s="21" t="s">
        <v>18</v>
      </c>
      <c r="S31" s="20">
        <v>0</v>
      </c>
      <c r="T31" s="21">
        <v>0</v>
      </c>
      <c r="U31" s="21" t="s">
        <v>18</v>
      </c>
      <c r="V31" s="20">
        <v>0</v>
      </c>
      <c r="W31" s="21">
        <v>0</v>
      </c>
      <c r="X31" s="21" t="s">
        <v>18</v>
      </c>
      <c r="Y31" s="20">
        <v>0</v>
      </c>
      <c r="Z31" s="56">
        <f t="shared" si="8"/>
        <v>2</v>
      </c>
      <c r="AA31" s="21" t="s">
        <v>18</v>
      </c>
      <c r="AB31" s="22">
        <f t="shared" ref="AB31:AB32" si="9">P31</f>
        <v>3246000</v>
      </c>
      <c r="AC31" s="53">
        <f t="shared" ref="AC31:AC32" si="10">Z31/K31*100</f>
        <v>16.666666666666664</v>
      </c>
      <c r="AD31" s="53">
        <f t="shared" ref="AD31:AD32" si="11">AB31/M31*100</f>
        <v>23.037615330021293</v>
      </c>
      <c r="AE31" s="20">
        <f t="shared" ref="AE31:AE32" si="12">N31+Q31+T31+W31</f>
        <v>2</v>
      </c>
      <c r="AF31" s="21" t="s">
        <v>18</v>
      </c>
      <c r="AG31" s="37">
        <f t="shared" ref="AG31:AG32" si="13">P31+S31+V31+Y31</f>
        <v>3246000</v>
      </c>
      <c r="AH31" s="21">
        <v>16.670000000000002</v>
      </c>
      <c r="AI31" s="21" t="s">
        <v>50</v>
      </c>
      <c r="AJ31" s="20"/>
    </row>
    <row r="32" spans="1:36" s="24" customFormat="1" ht="37.5" customHeight="1" x14ac:dyDescent="0.3">
      <c r="A32" s="36"/>
      <c r="B32" s="36"/>
      <c r="C32" s="36" t="s">
        <v>51</v>
      </c>
      <c r="D32" s="36" t="s">
        <v>52</v>
      </c>
      <c r="E32" s="36"/>
      <c r="F32" s="36"/>
      <c r="G32" s="36"/>
      <c r="H32" s="36"/>
      <c r="I32" s="36"/>
      <c r="J32" s="36"/>
      <c r="K32" s="36">
        <v>12</v>
      </c>
      <c r="L32" s="36" t="s">
        <v>18</v>
      </c>
      <c r="M32" s="37">
        <v>495590000</v>
      </c>
      <c r="N32" s="36">
        <v>2</v>
      </c>
      <c r="O32" s="36" t="s">
        <v>18</v>
      </c>
      <c r="P32" s="37">
        <v>71835000</v>
      </c>
      <c r="Q32" s="36">
        <v>0</v>
      </c>
      <c r="R32" s="36" t="s">
        <v>18</v>
      </c>
      <c r="S32" s="36">
        <v>0</v>
      </c>
      <c r="T32" s="36">
        <v>0</v>
      </c>
      <c r="U32" s="36" t="s">
        <v>18</v>
      </c>
      <c r="V32" s="36">
        <v>0</v>
      </c>
      <c r="W32" s="36">
        <v>0</v>
      </c>
      <c r="X32" s="36" t="s">
        <v>18</v>
      </c>
      <c r="Y32" s="36">
        <v>0</v>
      </c>
      <c r="Z32" s="56">
        <f t="shared" si="8"/>
        <v>2</v>
      </c>
      <c r="AA32" s="21" t="s">
        <v>18</v>
      </c>
      <c r="AB32" s="22">
        <f t="shared" si="9"/>
        <v>71835000</v>
      </c>
      <c r="AC32" s="53">
        <f t="shared" si="10"/>
        <v>16.666666666666664</v>
      </c>
      <c r="AD32" s="53">
        <f t="shared" si="11"/>
        <v>14.494844528743517</v>
      </c>
      <c r="AE32" s="20">
        <f t="shared" si="12"/>
        <v>2</v>
      </c>
      <c r="AF32" s="36" t="s">
        <v>18</v>
      </c>
      <c r="AG32" s="37">
        <f t="shared" si="13"/>
        <v>71835000</v>
      </c>
      <c r="AH32" s="36">
        <v>16.670000000000002</v>
      </c>
      <c r="AI32" s="36" t="s">
        <v>53</v>
      </c>
      <c r="AJ32" s="36"/>
    </row>
    <row r="33" spans="1:36" ht="15.75" customHeight="1" x14ac:dyDescent="0.3">
      <c r="A33" s="170" t="s">
        <v>70</v>
      </c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2"/>
      <c r="AC33" s="4">
        <v>16</v>
      </c>
      <c r="AD33" s="4">
        <v>18</v>
      </c>
      <c r="AE33" s="30"/>
      <c r="AF33" s="30"/>
      <c r="AG33" s="31"/>
      <c r="AH33" s="30"/>
      <c r="AI33" s="30"/>
      <c r="AJ33" s="30"/>
    </row>
    <row r="34" spans="1:36" ht="15.75" customHeight="1" x14ac:dyDescent="0.3">
      <c r="A34" s="173" t="s">
        <v>85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5"/>
      <c r="AC34" s="4" t="s">
        <v>22</v>
      </c>
      <c r="AD34" s="4" t="s">
        <v>22</v>
      </c>
      <c r="AE34" s="32"/>
      <c r="AF34" s="32"/>
      <c r="AG34" s="33"/>
      <c r="AH34" s="32"/>
      <c r="AI34" s="32"/>
      <c r="AJ34" s="32"/>
    </row>
    <row r="35" spans="1:36" s="14" customFormat="1" ht="64.5" customHeight="1" x14ac:dyDescent="0.3">
      <c r="A35" s="34"/>
      <c r="B35" s="34"/>
      <c r="C35" s="15" t="s">
        <v>92</v>
      </c>
      <c r="D35" s="12" t="s">
        <v>93</v>
      </c>
      <c r="E35" s="34"/>
      <c r="F35" s="34"/>
      <c r="G35" s="34"/>
      <c r="H35" s="34"/>
      <c r="I35" s="34"/>
      <c r="J35" s="34"/>
      <c r="K35" s="34">
        <v>100</v>
      </c>
      <c r="L35" s="34" t="s">
        <v>14</v>
      </c>
      <c r="M35" s="35">
        <v>50169300</v>
      </c>
      <c r="N35" s="55">
        <f>P35/M35*100</f>
        <v>46.006222929161858</v>
      </c>
      <c r="O35" s="34" t="s">
        <v>14</v>
      </c>
      <c r="P35" s="35">
        <f>SUM(P36:P38)</f>
        <v>23081000</v>
      </c>
      <c r="Q35" s="34">
        <v>0</v>
      </c>
      <c r="R35" s="34" t="s">
        <v>14</v>
      </c>
      <c r="S35" s="34">
        <v>0</v>
      </c>
      <c r="T35" s="34">
        <v>0</v>
      </c>
      <c r="U35" s="34" t="s">
        <v>14</v>
      </c>
      <c r="V35" s="34">
        <v>0</v>
      </c>
      <c r="W35" s="34">
        <v>0</v>
      </c>
      <c r="X35" s="34" t="s">
        <v>14</v>
      </c>
      <c r="Y35" s="34">
        <v>0</v>
      </c>
      <c r="Z35" s="55">
        <f>N35+Q35+T35+V35</f>
        <v>46.006222929161858</v>
      </c>
      <c r="AA35" s="34" t="s">
        <v>14</v>
      </c>
      <c r="AB35" s="57">
        <f>P35</f>
        <v>23081000</v>
      </c>
      <c r="AC35" s="12">
        <v>46.01</v>
      </c>
      <c r="AD35" s="54">
        <f>AB35/M35*100</f>
        <v>46.006222929161858</v>
      </c>
      <c r="AE35" s="34">
        <v>46.01</v>
      </c>
      <c r="AF35" s="34" t="s">
        <v>14</v>
      </c>
      <c r="AG35" s="35">
        <f>P35+S35+V35+Y35</f>
        <v>23081000</v>
      </c>
      <c r="AH35" s="34">
        <v>46.01</v>
      </c>
      <c r="AI35" s="34" t="s">
        <v>54</v>
      </c>
      <c r="AJ35" s="34"/>
    </row>
    <row r="36" spans="1:36" s="24" customFormat="1" ht="102.75" customHeight="1" x14ac:dyDescent="0.3">
      <c r="A36" s="20"/>
      <c r="B36" s="20"/>
      <c r="C36" s="21" t="s">
        <v>94</v>
      </c>
      <c r="D36" s="20" t="s">
        <v>95</v>
      </c>
      <c r="E36" s="20"/>
      <c r="F36" s="20"/>
      <c r="G36" s="20"/>
      <c r="H36" s="20"/>
      <c r="I36" s="20"/>
      <c r="J36" s="20"/>
      <c r="K36" s="20">
        <v>12</v>
      </c>
      <c r="L36" s="20" t="s">
        <v>18</v>
      </c>
      <c r="M36" s="22">
        <v>34380000</v>
      </c>
      <c r="N36" s="20">
        <v>2</v>
      </c>
      <c r="O36" s="20" t="s">
        <v>18</v>
      </c>
      <c r="P36" s="22">
        <v>18309000</v>
      </c>
      <c r="Q36" s="20">
        <v>0</v>
      </c>
      <c r="R36" s="20" t="s">
        <v>18</v>
      </c>
      <c r="S36" s="20">
        <v>0</v>
      </c>
      <c r="T36" s="20">
        <v>0</v>
      </c>
      <c r="U36" s="20" t="s">
        <v>18</v>
      </c>
      <c r="V36" s="20">
        <v>0</v>
      </c>
      <c r="W36" s="20">
        <v>0</v>
      </c>
      <c r="X36" s="20" t="s">
        <v>18</v>
      </c>
      <c r="Y36" s="20">
        <v>0</v>
      </c>
      <c r="Z36" s="56">
        <f t="shared" ref="Z36:Z38" si="14">N36+Q36+T36+V36</f>
        <v>2</v>
      </c>
      <c r="AA36" s="20" t="s">
        <v>18</v>
      </c>
      <c r="AB36" s="22">
        <f>P36</f>
        <v>18309000</v>
      </c>
      <c r="AC36" s="53">
        <f>Z36/K36*100</f>
        <v>16.666666666666664</v>
      </c>
      <c r="AD36" s="53">
        <f>AB36/M36*100</f>
        <v>53.254799301919718</v>
      </c>
      <c r="AE36" s="20">
        <f>N36+Q36+T36+W36</f>
        <v>2</v>
      </c>
      <c r="AF36" s="20" t="s">
        <v>18</v>
      </c>
      <c r="AG36" s="37">
        <f t="shared" ref="AG36:AG38" si="15">P36+S36+V36+Y36</f>
        <v>18309000</v>
      </c>
      <c r="AH36" s="20">
        <v>16.670000000000002</v>
      </c>
      <c r="AI36" s="20" t="s">
        <v>55</v>
      </c>
      <c r="AJ36" s="20"/>
    </row>
    <row r="37" spans="1:36" s="24" customFormat="1" ht="72.75" customHeight="1" x14ac:dyDescent="0.3">
      <c r="A37" s="20"/>
      <c r="B37" s="20"/>
      <c r="C37" s="20" t="s">
        <v>96</v>
      </c>
      <c r="D37" s="20" t="s">
        <v>56</v>
      </c>
      <c r="E37" s="20"/>
      <c r="F37" s="20"/>
      <c r="G37" s="20"/>
      <c r="H37" s="20"/>
      <c r="I37" s="20"/>
      <c r="J37" s="20"/>
      <c r="K37" s="20">
        <v>12</v>
      </c>
      <c r="L37" s="20" t="s">
        <v>18</v>
      </c>
      <c r="M37" s="22">
        <v>4209300</v>
      </c>
      <c r="N37" s="20">
        <v>2</v>
      </c>
      <c r="O37" s="20" t="s">
        <v>18</v>
      </c>
      <c r="P37" s="22">
        <v>1707000</v>
      </c>
      <c r="Q37" s="20">
        <v>0</v>
      </c>
      <c r="R37" s="20" t="s">
        <v>18</v>
      </c>
      <c r="S37" s="20">
        <v>0</v>
      </c>
      <c r="T37" s="20">
        <v>0</v>
      </c>
      <c r="U37" s="20" t="s">
        <v>18</v>
      </c>
      <c r="V37" s="20">
        <v>0</v>
      </c>
      <c r="W37" s="20">
        <v>0</v>
      </c>
      <c r="X37" s="20" t="s">
        <v>18</v>
      </c>
      <c r="Y37" s="20">
        <v>0</v>
      </c>
      <c r="Z37" s="56">
        <f t="shared" si="14"/>
        <v>2</v>
      </c>
      <c r="AA37" s="20" t="s">
        <v>18</v>
      </c>
      <c r="AB37" s="22">
        <f>P37</f>
        <v>1707000</v>
      </c>
      <c r="AC37" s="53">
        <f t="shared" ref="AC37:AC38" si="16">Z37/K37*100</f>
        <v>16.666666666666664</v>
      </c>
      <c r="AD37" s="53">
        <f t="shared" ref="AD37:AD38" si="17">AB37/M37*100</f>
        <v>40.553061079039274</v>
      </c>
      <c r="AE37" s="20">
        <f t="shared" ref="AE37:AE38" si="18">N37+Q37+T37+W37</f>
        <v>2</v>
      </c>
      <c r="AF37" s="20" t="s">
        <v>18</v>
      </c>
      <c r="AG37" s="37">
        <f t="shared" si="15"/>
        <v>1707000</v>
      </c>
      <c r="AH37" s="20">
        <v>16.670000000000002</v>
      </c>
      <c r="AI37" s="20" t="s">
        <v>57</v>
      </c>
      <c r="AJ37" s="20"/>
    </row>
    <row r="38" spans="1:36" s="24" customFormat="1" ht="68.25" customHeight="1" x14ac:dyDescent="0.3">
      <c r="A38" s="20"/>
      <c r="B38" s="20"/>
      <c r="C38" s="20" t="s">
        <v>97</v>
      </c>
      <c r="D38" s="20" t="s">
        <v>58</v>
      </c>
      <c r="E38" s="20"/>
      <c r="F38" s="20"/>
      <c r="G38" s="20"/>
      <c r="H38" s="20"/>
      <c r="I38" s="20"/>
      <c r="J38" s="20"/>
      <c r="K38" s="20">
        <v>12</v>
      </c>
      <c r="L38" s="20" t="s">
        <v>18</v>
      </c>
      <c r="M38" s="22">
        <v>11580000</v>
      </c>
      <c r="N38" s="20">
        <v>2</v>
      </c>
      <c r="O38" s="20" t="s">
        <v>18</v>
      </c>
      <c r="P38" s="22">
        <v>3065000</v>
      </c>
      <c r="Q38" s="20">
        <v>0</v>
      </c>
      <c r="R38" s="20" t="s">
        <v>18</v>
      </c>
      <c r="S38" s="20">
        <v>0</v>
      </c>
      <c r="T38" s="20">
        <v>0</v>
      </c>
      <c r="U38" s="20" t="s">
        <v>18</v>
      </c>
      <c r="V38" s="20">
        <v>0</v>
      </c>
      <c r="W38" s="20">
        <v>0</v>
      </c>
      <c r="X38" s="20" t="s">
        <v>18</v>
      </c>
      <c r="Y38" s="20">
        <v>0</v>
      </c>
      <c r="Z38" s="56">
        <f t="shared" si="14"/>
        <v>2</v>
      </c>
      <c r="AA38" s="21" t="s">
        <v>18</v>
      </c>
      <c r="AB38" s="22">
        <f t="shared" ref="AB38" si="19">P38</f>
        <v>3065000</v>
      </c>
      <c r="AC38" s="53">
        <f t="shared" si="16"/>
        <v>16.666666666666664</v>
      </c>
      <c r="AD38" s="53">
        <f t="shared" si="17"/>
        <v>26.468048359240072</v>
      </c>
      <c r="AE38" s="20">
        <f t="shared" si="18"/>
        <v>2</v>
      </c>
      <c r="AF38" s="20" t="s">
        <v>18</v>
      </c>
      <c r="AG38" s="37">
        <f t="shared" si="15"/>
        <v>3065000</v>
      </c>
      <c r="AH38" s="20">
        <v>16.670000000000002</v>
      </c>
      <c r="AI38" s="20" t="s">
        <v>60</v>
      </c>
      <c r="AJ38" s="20"/>
    </row>
    <row r="39" spans="1:36" x14ac:dyDescent="0.3">
      <c r="A39" s="170" t="s">
        <v>70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2"/>
      <c r="AC39" s="4">
        <v>16</v>
      </c>
      <c r="AD39" s="4">
        <v>40</v>
      </c>
      <c r="AE39" s="5"/>
      <c r="AF39" s="5"/>
      <c r="AG39" s="7"/>
      <c r="AH39" s="5"/>
      <c r="AI39" s="5"/>
      <c r="AJ39" s="5"/>
    </row>
    <row r="40" spans="1:36" ht="16.2" thickBot="1" x14ac:dyDescent="0.35">
      <c r="A40" s="29"/>
      <c r="B40" s="173" t="s">
        <v>59</v>
      </c>
      <c r="C40" s="174"/>
      <c r="D40" s="174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7"/>
      <c r="AC40" s="43" t="s">
        <v>22</v>
      </c>
      <c r="AD40" s="43" t="s">
        <v>22</v>
      </c>
      <c r="AE40" s="42"/>
      <c r="AF40" s="42"/>
      <c r="AG40" s="44"/>
      <c r="AH40" s="42"/>
      <c r="AI40" s="42"/>
      <c r="AJ40" s="42"/>
    </row>
    <row r="41" spans="1:36" s="38" customFormat="1" ht="16.5" customHeight="1" thickTop="1" x14ac:dyDescent="0.3">
      <c r="A41" s="178" t="s">
        <v>62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80"/>
      <c r="AC41" s="39">
        <v>94</v>
      </c>
      <c r="AD41" s="39">
        <v>26</v>
      </c>
      <c r="AF41" s="40"/>
      <c r="AG41" s="41"/>
      <c r="AH41" s="40"/>
      <c r="AI41" s="40"/>
      <c r="AJ41" s="40"/>
    </row>
    <row r="42" spans="1:36" s="38" customFormat="1" ht="15.75" customHeight="1" x14ac:dyDescent="0.3">
      <c r="A42" s="181" t="s">
        <v>63</v>
      </c>
      <c r="B42" s="182"/>
      <c r="C42" s="182"/>
      <c r="D42" s="182"/>
      <c r="E42" s="182"/>
      <c r="F42" s="182"/>
      <c r="G42" s="182"/>
      <c r="H42" s="182"/>
      <c r="I42" s="182"/>
      <c r="J42" s="182"/>
      <c r="K42" s="182"/>
      <c r="L42" s="182"/>
      <c r="M42" s="182"/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3"/>
      <c r="AC42" s="46" t="s">
        <v>64</v>
      </c>
      <c r="AD42" s="46" t="s">
        <v>22</v>
      </c>
      <c r="AE42" s="45"/>
      <c r="AF42" s="45"/>
      <c r="AG42" s="47"/>
      <c r="AH42" s="45"/>
      <c r="AI42" s="45"/>
      <c r="AJ42" s="45"/>
    </row>
    <row r="43" spans="1:36" s="50" customFormat="1" ht="35.25" customHeight="1" x14ac:dyDescent="0.3">
      <c r="A43" s="184" t="s">
        <v>61</v>
      </c>
      <c r="B43" s="185"/>
      <c r="C43" s="185"/>
      <c r="D43" s="186"/>
      <c r="E43" s="16"/>
      <c r="F43" s="16"/>
      <c r="G43" s="16"/>
      <c r="H43" s="16"/>
      <c r="I43" s="16"/>
      <c r="J43" s="16"/>
      <c r="K43" s="17">
        <v>100</v>
      </c>
      <c r="L43" s="51" t="s">
        <v>14</v>
      </c>
      <c r="M43" s="18">
        <v>460580000</v>
      </c>
      <c r="N43" s="16">
        <v>15.73</v>
      </c>
      <c r="O43" s="17" t="s">
        <v>14</v>
      </c>
      <c r="P43" s="18">
        <v>72450000</v>
      </c>
      <c r="Q43" s="16">
        <v>0</v>
      </c>
      <c r="R43" s="16" t="s">
        <v>14</v>
      </c>
      <c r="S43" s="16">
        <v>0</v>
      </c>
      <c r="T43" s="16">
        <v>0</v>
      </c>
      <c r="U43" s="49" t="s">
        <v>14</v>
      </c>
      <c r="V43" s="16">
        <v>0</v>
      </c>
      <c r="W43" s="16">
        <v>0</v>
      </c>
      <c r="X43" s="52" t="s">
        <v>14</v>
      </c>
      <c r="Y43" s="16">
        <v>0</v>
      </c>
      <c r="Z43" s="16">
        <v>15.73</v>
      </c>
      <c r="AA43" s="52" t="s">
        <v>14</v>
      </c>
      <c r="AB43" s="18">
        <v>72450000</v>
      </c>
      <c r="AC43" s="17">
        <v>15.73</v>
      </c>
      <c r="AD43" s="17">
        <v>15.73</v>
      </c>
      <c r="AE43" s="16">
        <v>15.73</v>
      </c>
      <c r="AF43" s="16" t="s">
        <v>14</v>
      </c>
      <c r="AG43" s="18">
        <v>72450000</v>
      </c>
      <c r="AH43" s="16">
        <v>15.73</v>
      </c>
      <c r="AI43" s="16" t="s">
        <v>65</v>
      </c>
      <c r="AJ43" s="16"/>
    </row>
    <row r="44" spans="1:36" ht="31.2" x14ac:dyDescent="0.3">
      <c r="A44" s="30"/>
      <c r="B44" s="30"/>
      <c r="C44" s="48" t="s">
        <v>98</v>
      </c>
      <c r="D44" s="30" t="s">
        <v>66</v>
      </c>
      <c r="E44" s="30"/>
      <c r="F44" s="30"/>
      <c r="G44" s="30"/>
      <c r="H44" s="30"/>
      <c r="I44" s="30"/>
      <c r="J44" s="30"/>
      <c r="K44" s="48">
        <v>100</v>
      </c>
      <c r="L44" s="48" t="s">
        <v>14</v>
      </c>
      <c r="M44" s="31">
        <v>460580000</v>
      </c>
      <c r="N44" s="30">
        <v>15.73</v>
      </c>
      <c r="O44" s="48" t="s">
        <v>14</v>
      </c>
      <c r="P44" s="31">
        <v>72450000</v>
      </c>
      <c r="Q44" s="30">
        <v>0</v>
      </c>
      <c r="R44" s="30" t="s">
        <v>14</v>
      </c>
      <c r="S44" s="30">
        <v>0</v>
      </c>
      <c r="T44" s="30">
        <v>0</v>
      </c>
      <c r="U44" s="30" t="s">
        <v>14</v>
      </c>
      <c r="V44" s="30">
        <v>0</v>
      </c>
      <c r="W44" s="30">
        <v>0</v>
      </c>
      <c r="X44" s="30" t="s">
        <v>14</v>
      </c>
      <c r="Y44" s="30">
        <v>0</v>
      </c>
      <c r="Z44" s="30">
        <v>15.73</v>
      </c>
      <c r="AA44" s="30" t="s">
        <v>14</v>
      </c>
      <c r="AB44" s="31">
        <v>72450000</v>
      </c>
      <c r="AC44" s="30">
        <v>15.73</v>
      </c>
      <c r="AD44" s="30">
        <v>15.73</v>
      </c>
      <c r="AE44" s="30">
        <v>15.73</v>
      </c>
      <c r="AF44" s="30" t="s">
        <v>14</v>
      </c>
      <c r="AG44" s="31">
        <v>72450000</v>
      </c>
      <c r="AH44" s="30">
        <v>15.73</v>
      </c>
      <c r="AI44" s="30" t="s">
        <v>65</v>
      </c>
      <c r="AJ44" s="30"/>
    </row>
    <row r="45" spans="1:36" ht="31.5" customHeight="1" x14ac:dyDescent="0.3">
      <c r="A45" s="5"/>
      <c r="B45" s="5"/>
      <c r="C45" s="6" t="s">
        <v>99</v>
      </c>
      <c r="D45" s="5" t="s">
        <v>67</v>
      </c>
      <c r="E45" s="5"/>
      <c r="F45" s="5"/>
      <c r="G45" s="5"/>
      <c r="H45" s="5"/>
      <c r="I45" s="5"/>
      <c r="J45" s="5"/>
      <c r="K45" s="5">
        <v>12</v>
      </c>
      <c r="L45" s="5" t="s">
        <v>18</v>
      </c>
      <c r="M45" s="7">
        <v>13680000</v>
      </c>
      <c r="N45" s="5">
        <v>2</v>
      </c>
      <c r="O45" s="5" t="s">
        <v>18</v>
      </c>
      <c r="P45" s="5">
        <v>0</v>
      </c>
      <c r="Q45" s="5">
        <v>0</v>
      </c>
      <c r="R45" s="5" t="s">
        <v>18</v>
      </c>
      <c r="S45" s="5">
        <v>0</v>
      </c>
      <c r="T45" s="5">
        <v>0</v>
      </c>
      <c r="U45" s="5" t="s">
        <v>18</v>
      </c>
      <c r="V45" s="5">
        <v>0</v>
      </c>
      <c r="W45" s="5">
        <v>0</v>
      </c>
      <c r="X45" s="5" t="s">
        <v>18</v>
      </c>
      <c r="Y45" s="5">
        <v>0</v>
      </c>
      <c r="Z45" s="5">
        <v>2</v>
      </c>
      <c r="AA45" s="5" t="s">
        <v>18</v>
      </c>
      <c r="AB45" s="5">
        <v>0</v>
      </c>
      <c r="AC45" s="5">
        <v>16.670000000000002</v>
      </c>
      <c r="AD45" s="5">
        <v>0</v>
      </c>
      <c r="AE45" s="5">
        <v>2</v>
      </c>
      <c r="AF45" s="5" t="s">
        <v>18</v>
      </c>
      <c r="AG45" s="5">
        <v>0</v>
      </c>
      <c r="AH45" s="5">
        <v>16.670000000000002</v>
      </c>
      <c r="AI45" s="5">
        <v>0</v>
      </c>
      <c r="AJ45" s="5"/>
    </row>
    <row r="46" spans="1:36" ht="39" customHeight="1" x14ac:dyDescent="0.3">
      <c r="A46" s="5"/>
      <c r="B46" s="5"/>
      <c r="C46" s="5" t="s">
        <v>100</v>
      </c>
      <c r="D46" s="5" t="s">
        <v>68</v>
      </c>
      <c r="E46" s="5"/>
      <c r="F46" s="5"/>
      <c r="G46" s="5"/>
      <c r="H46" s="5"/>
      <c r="I46" s="5"/>
      <c r="J46" s="5"/>
      <c r="K46" s="5">
        <v>12</v>
      </c>
      <c r="L46" s="5" t="s">
        <v>18</v>
      </c>
      <c r="M46" s="7">
        <v>392400000</v>
      </c>
      <c r="N46" s="5">
        <v>2</v>
      </c>
      <c r="O46" s="5" t="s">
        <v>18</v>
      </c>
      <c r="P46" s="7">
        <v>72450000</v>
      </c>
      <c r="Q46" s="5">
        <v>0</v>
      </c>
      <c r="R46" s="5" t="s">
        <v>18</v>
      </c>
      <c r="S46" s="5">
        <v>0</v>
      </c>
      <c r="T46" s="5">
        <v>0</v>
      </c>
      <c r="U46" s="5" t="s">
        <v>18</v>
      </c>
      <c r="V46" s="5">
        <v>0</v>
      </c>
      <c r="W46" s="5">
        <v>0</v>
      </c>
      <c r="X46" s="5" t="s">
        <v>18</v>
      </c>
      <c r="Y46" s="5">
        <v>0</v>
      </c>
      <c r="Z46" s="5">
        <v>2</v>
      </c>
      <c r="AA46" s="5" t="s">
        <v>18</v>
      </c>
      <c r="AB46" s="7">
        <v>72450000</v>
      </c>
      <c r="AC46" s="5">
        <v>16.670000000000002</v>
      </c>
      <c r="AD46" s="5">
        <v>18.46</v>
      </c>
      <c r="AE46" s="5">
        <v>2</v>
      </c>
      <c r="AF46" s="5" t="s">
        <v>18</v>
      </c>
      <c r="AG46" s="7">
        <v>72450000</v>
      </c>
      <c r="AH46" s="5">
        <v>16.670000000000002</v>
      </c>
      <c r="AI46" s="5" t="s">
        <v>69</v>
      </c>
      <c r="AJ46" s="5"/>
    </row>
    <row r="47" spans="1:36" ht="38.25" customHeight="1" x14ac:dyDescent="0.3">
      <c r="B47" s="5"/>
      <c r="C47" s="5" t="s">
        <v>102</v>
      </c>
      <c r="D47" s="5" t="s">
        <v>68</v>
      </c>
      <c r="E47" s="5"/>
      <c r="F47" s="5"/>
      <c r="G47" s="5"/>
      <c r="H47" s="5"/>
      <c r="I47" s="5"/>
      <c r="J47" s="5"/>
      <c r="K47" s="5">
        <v>12</v>
      </c>
      <c r="L47" s="5" t="s">
        <v>101</v>
      </c>
      <c r="M47" s="7">
        <v>54500000</v>
      </c>
      <c r="N47" s="5">
        <v>2</v>
      </c>
      <c r="O47" s="5" t="s">
        <v>18</v>
      </c>
      <c r="P47" s="4">
        <v>0</v>
      </c>
      <c r="Q47" s="5">
        <v>0</v>
      </c>
      <c r="R47" s="5" t="s">
        <v>18</v>
      </c>
      <c r="S47" s="5">
        <v>0</v>
      </c>
      <c r="T47" s="5">
        <v>0</v>
      </c>
      <c r="U47" s="5" t="s">
        <v>101</v>
      </c>
      <c r="V47" s="5">
        <v>0</v>
      </c>
      <c r="W47" s="5">
        <v>0</v>
      </c>
      <c r="X47" s="5" t="s">
        <v>18</v>
      </c>
      <c r="Y47" s="5">
        <v>0</v>
      </c>
      <c r="Z47" s="5">
        <v>2</v>
      </c>
      <c r="AA47" s="5" t="s">
        <v>18</v>
      </c>
      <c r="AB47" s="5">
        <v>0</v>
      </c>
      <c r="AC47" s="4">
        <v>16.670000000000002</v>
      </c>
      <c r="AD47" s="4">
        <v>0</v>
      </c>
      <c r="AE47" s="5">
        <v>2</v>
      </c>
      <c r="AF47" s="5" t="s">
        <v>18</v>
      </c>
      <c r="AG47" s="6">
        <v>0</v>
      </c>
      <c r="AH47" s="5">
        <v>16.670000000000002</v>
      </c>
      <c r="AI47" s="5">
        <v>0</v>
      </c>
      <c r="AJ47" s="5"/>
    </row>
    <row r="48" spans="1:36" ht="15.75" customHeight="1" x14ac:dyDescent="0.3">
      <c r="A48" s="170" t="s">
        <v>70</v>
      </c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2"/>
      <c r="AC48" s="4">
        <v>16</v>
      </c>
      <c r="AD48" s="4">
        <v>6</v>
      </c>
      <c r="AE48" s="5"/>
      <c r="AF48" s="5"/>
      <c r="AG48" s="10">
        <v>263554849</v>
      </c>
      <c r="AH48" s="5"/>
      <c r="AI48" s="5"/>
      <c r="AJ48" s="5"/>
    </row>
    <row r="49" spans="1:36" ht="15.75" customHeight="1" x14ac:dyDescent="0.3">
      <c r="A49" s="170" t="s">
        <v>59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2"/>
      <c r="AC49" s="4" t="s">
        <v>22</v>
      </c>
      <c r="AD49" s="4" t="s">
        <v>22</v>
      </c>
      <c r="AE49" s="5"/>
      <c r="AF49" s="5"/>
      <c r="AG49" s="8"/>
      <c r="AH49" s="5"/>
      <c r="AI49" s="5"/>
      <c r="AJ49" s="5"/>
    </row>
    <row r="50" spans="1:36" ht="15.75" customHeight="1" x14ac:dyDescent="0.3">
      <c r="A50" s="170" t="s">
        <v>62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2"/>
      <c r="AC50" s="4">
        <v>15</v>
      </c>
      <c r="AD50" s="4">
        <v>15</v>
      </c>
      <c r="AE50" s="5"/>
      <c r="AF50" s="5"/>
      <c r="AG50" s="8"/>
      <c r="AH50" s="5"/>
      <c r="AI50" s="5"/>
      <c r="AJ50" s="5"/>
    </row>
    <row r="51" spans="1:36" ht="15.75" customHeight="1" x14ac:dyDescent="0.3">
      <c r="A51" s="170" t="s">
        <v>63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2"/>
      <c r="AC51" s="9" t="s">
        <v>22</v>
      </c>
      <c r="AD51" s="4" t="s">
        <v>22</v>
      </c>
      <c r="AE51" s="5"/>
      <c r="AF51" s="5"/>
      <c r="AG51" s="8"/>
      <c r="AH51" s="5"/>
      <c r="AI51" s="5"/>
      <c r="AJ51" s="5"/>
    </row>
    <row r="52" spans="1:36" ht="15.75" customHeight="1" x14ac:dyDescent="0.3">
      <c r="A52" s="187"/>
      <c r="B52" s="187"/>
      <c r="C52" s="187"/>
      <c r="D52" s="187"/>
      <c r="E52" s="187"/>
      <c r="F52" s="187"/>
      <c r="G52" s="187"/>
      <c r="H52" s="5"/>
      <c r="I52" s="161" t="s">
        <v>103</v>
      </c>
      <c r="J52" s="163"/>
      <c r="K52" s="163"/>
      <c r="L52" s="162"/>
      <c r="M52" s="7">
        <v>1424818500</v>
      </c>
      <c r="N52" s="5"/>
      <c r="O52" s="5"/>
      <c r="P52" s="10">
        <v>263554849</v>
      </c>
      <c r="Q52" s="8">
        <v>0</v>
      </c>
      <c r="R52" s="8"/>
      <c r="S52" s="8"/>
      <c r="T52" s="8">
        <v>0</v>
      </c>
      <c r="U52" s="8"/>
      <c r="V52" s="8"/>
      <c r="W52" s="5" t="s">
        <v>71</v>
      </c>
      <c r="X52" s="5"/>
      <c r="Y52" s="5"/>
      <c r="Z52" s="5"/>
      <c r="AA52" s="5"/>
      <c r="AB52" s="7">
        <f>P52</f>
        <v>263554849</v>
      </c>
      <c r="AC52" s="8"/>
      <c r="AD52" s="8"/>
      <c r="AE52" s="5"/>
      <c r="AF52" s="5"/>
      <c r="AG52" s="8"/>
      <c r="AH52" s="5"/>
      <c r="AI52" s="5"/>
      <c r="AJ52" s="5"/>
    </row>
    <row r="53" spans="1:36" ht="15.75" customHeight="1" x14ac:dyDescent="0.3">
      <c r="A53" s="170" t="s">
        <v>72</v>
      </c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2"/>
      <c r="AC53" s="59">
        <v>21</v>
      </c>
      <c r="AD53" s="60">
        <f>AB52/M52*100</f>
        <v>18.497433111655976</v>
      </c>
      <c r="AE53" s="5"/>
      <c r="AF53" s="5"/>
      <c r="AG53" s="8"/>
      <c r="AH53" s="5"/>
      <c r="AI53" s="5"/>
      <c r="AJ53" s="5"/>
    </row>
    <row r="54" spans="1:36" ht="15.75" customHeight="1" x14ac:dyDescent="0.3">
      <c r="A54" s="170" t="s">
        <v>106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2"/>
      <c r="AC54" s="28"/>
      <c r="AD54" s="28"/>
      <c r="AE54" s="28"/>
      <c r="AF54" s="28"/>
      <c r="AG54" s="28"/>
      <c r="AH54" s="28"/>
      <c r="AI54" s="28"/>
      <c r="AJ54" s="28"/>
    </row>
  </sheetData>
  <mergeCells count="79">
    <mergeCell ref="A54:AB54"/>
    <mergeCell ref="A49:AB49"/>
    <mergeCell ref="A50:AB50"/>
    <mergeCell ref="A51:AB51"/>
    <mergeCell ref="A52:G52"/>
    <mergeCell ref="I52:L52"/>
    <mergeCell ref="A53:AB53"/>
    <mergeCell ref="A48:AB48"/>
    <mergeCell ref="A17:AB17"/>
    <mergeCell ref="A18:AB18"/>
    <mergeCell ref="A27:AB27"/>
    <mergeCell ref="A28:AB28"/>
    <mergeCell ref="A33:AB33"/>
    <mergeCell ref="A34:AB34"/>
    <mergeCell ref="A39:AB39"/>
    <mergeCell ref="B40:AB40"/>
    <mergeCell ref="A41:AB41"/>
    <mergeCell ref="A42:AB42"/>
    <mergeCell ref="A43:D43"/>
    <mergeCell ref="AH8:AH9"/>
    <mergeCell ref="AI8:AI9"/>
    <mergeCell ref="A13:AB13"/>
    <mergeCell ref="AC8:AC9"/>
    <mergeCell ref="AD8:AD9"/>
    <mergeCell ref="A14:AB14"/>
    <mergeCell ref="W8:X9"/>
    <mergeCell ref="Y8:Y9"/>
    <mergeCell ref="Z8:AA9"/>
    <mergeCell ref="AB8:AB9"/>
    <mergeCell ref="N8:O9"/>
    <mergeCell ref="P8:P9"/>
    <mergeCell ref="Q8:R9"/>
    <mergeCell ref="S8:S9"/>
    <mergeCell ref="T8:U9"/>
    <mergeCell ref="V8:V9"/>
    <mergeCell ref="A7:A9"/>
    <mergeCell ref="B7:B9"/>
    <mergeCell ref="C7:C9"/>
    <mergeCell ref="D7:D9"/>
    <mergeCell ref="E7:G7"/>
    <mergeCell ref="AH7:AI7"/>
    <mergeCell ref="AJ7:AJ9"/>
    <mergeCell ref="E8:F9"/>
    <mergeCell ref="G8:G9"/>
    <mergeCell ref="H8:I9"/>
    <mergeCell ref="J8:J9"/>
    <mergeCell ref="K8:L9"/>
    <mergeCell ref="M8:M9"/>
    <mergeCell ref="K7:M7"/>
    <mergeCell ref="N7:P7"/>
    <mergeCell ref="Q7:S7"/>
    <mergeCell ref="T7:V7"/>
    <mergeCell ref="W7:Y7"/>
    <mergeCell ref="Z7:AB7"/>
    <mergeCell ref="AE8:AF9"/>
    <mergeCell ref="AG8:AG9"/>
    <mergeCell ref="H7:J7"/>
    <mergeCell ref="N4:Y4"/>
    <mergeCell ref="Z4:AB6"/>
    <mergeCell ref="AC4:AD6"/>
    <mergeCell ref="AE4:AG6"/>
    <mergeCell ref="AC7:AD7"/>
    <mergeCell ref="AE7:AG7"/>
    <mergeCell ref="A1:AJ1"/>
    <mergeCell ref="A2:AJ2"/>
    <mergeCell ref="A3:AJ3"/>
    <mergeCell ref="A4:A6"/>
    <mergeCell ref="B4:B6"/>
    <mergeCell ref="C4:C6"/>
    <mergeCell ref="D4:D6"/>
    <mergeCell ref="E4:G6"/>
    <mergeCell ref="H4:J6"/>
    <mergeCell ref="K4:M6"/>
    <mergeCell ref="AH4:AI6"/>
    <mergeCell ref="AJ4:AJ6"/>
    <mergeCell ref="N5:P6"/>
    <mergeCell ref="Q5:S6"/>
    <mergeCell ref="T5:V6"/>
    <mergeCell ref="W5:Y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Ringkasan Program</vt:lpstr>
      <vt:lpstr>Sheet1 (2)</vt:lpstr>
      <vt:lpstr>'Ringkasan Program'!Print_Area</vt:lpstr>
      <vt:lpstr>'Ringkasan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asus6ymd@outlook.com</cp:lastModifiedBy>
  <cp:lastPrinted>2026-01-07T02:38:47Z</cp:lastPrinted>
  <dcterms:created xsi:type="dcterms:W3CDTF">2021-04-14T01:59:54Z</dcterms:created>
  <dcterms:modified xsi:type="dcterms:W3CDTF">2026-08-05T08:23:35Z</dcterms:modified>
</cp:coreProperties>
</file>